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F37" lockStructure="1"/>
  <bookViews>
    <workbookView xWindow="14505" yWindow="-15" windowWidth="14310" windowHeight="12840" firstSheet="1" activeTab="1"/>
  </bookViews>
  <sheets>
    <sheet name="Data" sheetId="4" state="hidden" r:id="rId1"/>
    <sheet name="Start" sheetId="7" r:id="rId2"/>
    <sheet name="History" sheetId="2" r:id="rId3"/>
    <sheet name="Uncertainty" sheetId="8" r:id="rId4"/>
    <sheet name="Language" sheetId="5" r:id="rId5"/>
  </sheets>
  <calcPr calcId="145621" concurrentCalc="0"/>
</workbook>
</file>

<file path=xl/calcChain.xml><?xml version="1.0" encoding="utf-8"?>
<calcChain xmlns="http://schemas.openxmlformats.org/spreadsheetml/2006/main">
  <c r="B8" i="5" l="1"/>
  <c r="B2" i="4"/>
  <c r="C9" i="4"/>
  <c r="Y5" i="5"/>
  <c r="X5" i="5"/>
  <c r="W5" i="5"/>
  <c r="V5" i="5"/>
  <c r="U5" i="5"/>
  <c r="T5" i="5"/>
  <c r="S5" i="5"/>
  <c r="R5" i="5"/>
  <c r="Q5" i="5"/>
  <c r="P5" i="5"/>
  <c r="O5" i="5"/>
  <c r="N5" i="5"/>
  <c r="M5" i="5"/>
  <c r="L5" i="5"/>
  <c r="K5" i="5"/>
  <c r="J5" i="5"/>
  <c r="I5" i="5"/>
  <c r="H5" i="5"/>
  <c r="G5" i="5"/>
  <c r="F5" i="5"/>
  <c r="B2" i="5"/>
  <c r="B2" i="8"/>
  <c r="B2" i="2"/>
  <c r="B2" i="7"/>
  <c r="B31" i="5"/>
  <c r="B4" i="5"/>
  <c r="B62" i="5"/>
  <c r="H19" i="8"/>
  <c r="B61" i="5"/>
  <c r="B60" i="5"/>
  <c r="B7" i="7"/>
  <c r="B59" i="5"/>
  <c r="B15" i="7"/>
  <c r="B58" i="5"/>
  <c r="B4" i="8"/>
  <c r="B57" i="5"/>
  <c r="B56" i="5"/>
  <c r="C6" i="2"/>
  <c r="B55" i="5"/>
  <c r="C5" i="2"/>
  <c r="B54" i="5"/>
  <c r="C17" i="7"/>
  <c r="B53" i="5"/>
  <c r="C16" i="7"/>
  <c r="B52" i="5"/>
  <c r="B4" i="2"/>
  <c r="B51" i="5"/>
  <c r="B6" i="7"/>
  <c r="B50" i="5"/>
  <c r="B5" i="7"/>
  <c r="B49" i="5"/>
  <c r="B4" i="7"/>
  <c r="B48" i="5"/>
  <c r="B47" i="5"/>
  <c r="F28" i="8"/>
  <c r="H28" i="8"/>
  <c r="B46" i="5"/>
  <c r="B20" i="2"/>
  <c r="B45" i="5"/>
  <c r="B25" i="2"/>
  <c r="B44" i="5"/>
  <c r="B43" i="5"/>
  <c r="B42" i="5"/>
  <c r="B41" i="5"/>
  <c r="B40" i="5"/>
  <c r="B39" i="5"/>
  <c r="B38" i="5"/>
  <c r="B37" i="5"/>
  <c r="B36" i="5"/>
  <c r="B35" i="5"/>
  <c r="B24" i="2"/>
  <c r="B34" i="5"/>
  <c r="B23" i="2"/>
  <c r="B33" i="5"/>
  <c r="B14" i="2"/>
  <c r="B13" i="8"/>
  <c r="B32" i="5"/>
  <c r="B12" i="8"/>
  <c r="B30" i="5"/>
  <c r="B29" i="5"/>
  <c r="B22" i="2"/>
  <c r="B28" i="5"/>
  <c r="B27" i="5"/>
  <c r="B15" i="8"/>
  <c r="B17" i="2"/>
  <c r="B26" i="5"/>
  <c r="B14" i="8"/>
  <c r="B24" i="5"/>
  <c r="B10" i="2"/>
  <c r="B23" i="5"/>
  <c r="B7" i="8"/>
  <c r="B20" i="7"/>
  <c r="B22" i="5"/>
  <c r="B21" i="5"/>
  <c r="B11" i="4"/>
  <c r="B20" i="5"/>
  <c r="B10" i="4"/>
  <c r="B19" i="5"/>
  <c r="B9" i="4"/>
  <c r="B18" i="5"/>
  <c r="B8" i="4"/>
  <c r="B17" i="5"/>
  <c r="B7" i="4"/>
  <c r="B6" i="4"/>
  <c r="E8" i="2"/>
  <c r="B12" i="2"/>
  <c r="B16" i="5"/>
  <c r="B15" i="5"/>
  <c r="C13" i="7"/>
  <c r="B14" i="5"/>
  <c r="C12" i="7"/>
  <c r="B13" i="5"/>
  <c r="C11" i="7"/>
  <c r="B12" i="5"/>
  <c r="C10" i="7"/>
  <c r="B11" i="5"/>
  <c r="C9" i="7"/>
  <c r="B10" i="5"/>
  <c r="B8" i="7"/>
  <c r="B9" i="5"/>
  <c r="B3" i="5"/>
  <c r="B7" i="5"/>
  <c r="A1" i="4"/>
  <c r="B6" i="5"/>
  <c r="A3" i="4"/>
  <c r="F8" i="2"/>
  <c r="B29" i="8"/>
  <c r="B26" i="2"/>
  <c r="E24" i="8"/>
  <c r="B24" i="8"/>
  <c r="E7" i="8"/>
  <c r="E16" i="8"/>
  <c r="E12" i="8"/>
  <c r="D10" i="4"/>
  <c r="E10" i="4"/>
  <c r="D6" i="4"/>
  <c r="E18" i="2"/>
  <c r="E14" i="2"/>
  <c r="E9" i="2"/>
  <c r="D9" i="4"/>
  <c r="E9" i="4"/>
  <c r="D8" i="4"/>
  <c r="E8" i="4"/>
  <c r="D7" i="4"/>
  <c r="E7" i="4"/>
  <c r="C25" i="5"/>
  <c r="B25" i="5"/>
  <c r="B9" i="8"/>
  <c r="C6" i="4"/>
  <c r="B28" i="8"/>
  <c r="B21" i="2"/>
  <c r="C28" i="8"/>
  <c r="B19" i="8"/>
  <c r="B15" i="2"/>
  <c r="B16" i="2"/>
  <c r="E28" i="8"/>
  <c r="C25" i="2"/>
  <c r="B9" i="2"/>
  <c r="B3" i="2"/>
  <c r="B3" i="8"/>
  <c r="B13" i="2"/>
  <c r="E25" i="2"/>
  <c r="E29" i="8"/>
  <c r="B19" i="2"/>
  <c r="E19" i="2"/>
  <c r="F13" i="2"/>
  <c r="B27" i="2"/>
  <c r="E13" i="2"/>
  <c r="E15" i="2"/>
  <c r="E27" i="2"/>
  <c r="E17" i="8"/>
  <c r="E11" i="8"/>
  <c r="B21" i="7"/>
  <c r="E13" i="8"/>
  <c r="E8" i="8"/>
  <c r="E9" i="8"/>
  <c r="E10" i="2"/>
  <c r="E21" i="2"/>
  <c r="B8" i="8"/>
  <c r="E6" i="8"/>
  <c r="E26" i="2"/>
  <c r="B23" i="8"/>
  <c r="B18" i="2"/>
  <c r="B16" i="8"/>
  <c r="B6" i="8"/>
  <c r="B8" i="2"/>
  <c r="B19" i="7"/>
  <c r="D25" i="2"/>
  <c r="B30" i="8"/>
  <c r="B11" i="2"/>
  <c r="B10" i="8"/>
  <c r="B3" i="7"/>
  <c r="B31" i="8"/>
  <c r="J528" i="8"/>
  <c r="J526" i="8"/>
  <c r="J522" i="8"/>
  <c r="J518" i="8"/>
  <c r="J514" i="8"/>
  <c r="J510" i="8"/>
  <c r="J506" i="8"/>
  <c r="J502" i="8"/>
  <c r="J498" i="8"/>
  <c r="J494" i="8"/>
  <c r="J490" i="8"/>
  <c r="J486" i="8"/>
  <c r="J482" i="8"/>
  <c r="J478" i="8"/>
  <c r="J525" i="8"/>
  <c r="J521" i="8"/>
  <c r="J517" i="8"/>
  <c r="J513" i="8"/>
  <c r="J509" i="8"/>
  <c r="J505" i="8"/>
  <c r="J501" i="8"/>
  <c r="J497" i="8"/>
  <c r="J493" i="8"/>
  <c r="J489" i="8"/>
  <c r="J485" i="8"/>
  <c r="J481" i="8"/>
  <c r="J477" i="8"/>
  <c r="J473" i="8"/>
  <c r="J520" i="8"/>
  <c r="J512" i="8"/>
  <c r="J504" i="8"/>
  <c r="J496" i="8"/>
  <c r="J488" i="8"/>
  <c r="J480" i="8"/>
  <c r="J468" i="8"/>
  <c r="J464" i="8"/>
  <c r="J460" i="8"/>
  <c r="J456" i="8"/>
  <c r="J452" i="8"/>
  <c r="J448" i="8"/>
  <c r="J527" i="8"/>
  <c r="J519" i="8"/>
  <c r="J511" i="8"/>
  <c r="J503" i="8"/>
  <c r="J495" i="8"/>
  <c r="J487" i="8"/>
  <c r="J479" i="8"/>
  <c r="J476" i="8"/>
  <c r="J475" i="8"/>
  <c r="J474" i="8"/>
  <c r="J469" i="8"/>
  <c r="J465" i="8"/>
  <c r="J461" i="8"/>
  <c r="J457" i="8"/>
  <c r="J453" i="8"/>
  <c r="J449" i="8"/>
  <c r="J445" i="8"/>
  <c r="J441" i="8"/>
  <c r="J515" i="8"/>
  <c r="J499" i="8"/>
  <c r="J483" i="8"/>
  <c r="J467" i="8"/>
  <c r="J459" i="8"/>
  <c r="J451" i="8"/>
  <c r="J440" i="8"/>
  <c r="J439" i="8"/>
  <c r="J438" i="8"/>
  <c r="J437" i="8"/>
  <c r="J433" i="8"/>
  <c r="J429" i="8"/>
  <c r="J425" i="8"/>
  <c r="J421" i="8"/>
  <c r="J417" i="8"/>
  <c r="J413" i="8"/>
  <c r="J409" i="8"/>
  <c r="J516" i="8"/>
  <c r="J500" i="8"/>
  <c r="J484" i="8"/>
  <c r="J471" i="8"/>
  <c r="J466" i="8"/>
  <c r="J458" i="8"/>
  <c r="J450" i="8"/>
  <c r="J434" i="8"/>
  <c r="J430" i="8"/>
  <c r="J426" i="8"/>
  <c r="J422" i="8"/>
  <c r="J418" i="8"/>
  <c r="J414" i="8"/>
  <c r="J410" i="8"/>
  <c r="J406" i="8"/>
  <c r="J402" i="8"/>
  <c r="J398" i="8"/>
  <c r="J524" i="8"/>
  <c r="J492" i="8"/>
  <c r="J470" i="8"/>
  <c r="J454" i="8"/>
  <c r="J443" i="8"/>
  <c r="J432" i="8"/>
  <c r="J424" i="8"/>
  <c r="J416" i="8"/>
  <c r="J408" i="8"/>
  <c r="J401" i="8"/>
  <c r="J400" i="8"/>
  <c r="J399" i="8"/>
  <c r="J396" i="8"/>
  <c r="J392" i="8"/>
  <c r="J388" i="8"/>
  <c r="J384" i="8"/>
  <c r="J380" i="8"/>
  <c r="J376" i="8"/>
  <c r="J372" i="8"/>
  <c r="J368" i="8"/>
  <c r="J364" i="8"/>
  <c r="J360" i="8"/>
  <c r="J356" i="8"/>
  <c r="J352" i="8"/>
  <c r="J348" i="8"/>
  <c r="J344" i="8"/>
  <c r="J340" i="8"/>
  <c r="J336" i="8"/>
  <c r="J332" i="8"/>
  <c r="J328" i="8"/>
  <c r="J523" i="8"/>
  <c r="J491" i="8"/>
  <c r="J463" i="8"/>
  <c r="J447" i="8"/>
  <c r="J435" i="8"/>
  <c r="J427" i="8"/>
  <c r="J419" i="8"/>
  <c r="J411" i="8"/>
  <c r="J405" i="8"/>
  <c r="J404" i="8"/>
  <c r="J403" i="8"/>
  <c r="J395" i="8"/>
  <c r="J391" i="8"/>
  <c r="J387" i="8"/>
  <c r="J383" i="8"/>
  <c r="J379" i="8"/>
  <c r="J375" i="8"/>
  <c r="J371" i="8"/>
  <c r="J367" i="8"/>
  <c r="J363" i="8"/>
  <c r="J359" i="8"/>
  <c r="J355" i="8"/>
  <c r="J351" i="8"/>
  <c r="J347" i="8"/>
  <c r="J343" i="8"/>
  <c r="J339" i="8"/>
  <c r="J335" i="8"/>
  <c r="J331" i="8"/>
  <c r="J327" i="8"/>
  <c r="J323" i="8"/>
  <c r="J319" i="8"/>
  <c r="J315" i="8"/>
  <c r="J311" i="8"/>
  <c r="J307" i="8"/>
  <c r="J303" i="8"/>
  <c r="J508" i="8"/>
  <c r="J472" i="8"/>
  <c r="J442" i="8"/>
  <c r="J428" i="8"/>
  <c r="J412" i="8"/>
  <c r="J394" i="8"/>
  <c r="J386" i="8"/>
  <c r="J378" i="8"/>
  <c r="J370" i="8"/>
  <c r="J362" i="8"/>
  <c r="J354" i="8"/>
  <c r="J346" i="8"/>
  <c r="J338" i="8"/>
  <c r="J330" i="8"/>
  <c r="J314" i="8"/>
  <c r="J313" i="8"/>
  <c r="J312" i="8"/>
  <c r="J374" i="8"/>
  <c r="J366" i="8"/>
  <c r="J350" i="8"/>
  <c r="J334" i="8"/>
  <c r="J322" i="8"/>
  <c r="J321" i="8"/>
  <c r="J320" i="8"/>
  <c r="J423" i="8"/>
  <c r="J385" i="8"/>
  <c r="J369" i="8"/>
  <c r="J353" i="8"/>
  <c r="J337" i="8"/>
  <c r="J329" i="8"/>
  <c r="J326" i="8"/>
  <c r="J325" i="8"/>
  <c r="J324" i="8"/>
  <c r="J507" i="8"/>
  <c r="J446" i="8"/>
  <c r="J431" i="8"/>
  <c r="J415" i="8"/>
  <c r="J397" i="8"/>
  <c r="J389" i="8"/>
  <c r="J381" i="8"/>
  <c r="J373" i="8"/>
  <c r="J365" i="8"/>
  <c r="J357" i="8"/>
  <c r="J349" i="8"/>
  <c r="J341" i="8"/>
  <c r="J333" i="8"/>
  <c r="J318" i="8"/>
  <c r="J317" i="8"/>
  <c r="J316" i="8"/>
  <c r="J302" i="8"/>
  <c r="J462" i="8"/>
  <c r="J444" i="8"/>
  <c r="J436" i="8"/>
  <c r="J420" i="8"/>
  <c r="J390" i="8"/>
  <c r="J382" i="8"/>
  <c r="J358" i="8"/>
  <c r="J342" i="8"/>
  <c r="J306" i="8"/>
  <c r="J305" i="8"/>
  <c r="J304" i="8"/>
  <c r="J301" i="8"/>
  <c r="J455" i="8"/>
  <c r="J407" i="8"/>
  <c r="J393" i="8"/>
  <c r="J377" i="8"/>
  <c r="J361" i="8"/>
  <c r="J345" i="8"/>
  <c r="J308" i="8"/>
  <c r="J310" i="8"/>
  <c r="J309" i="8"/>
  <c r="J300" i="8"/>
  <c r="J299" i="8"/>
  <c r="J295" i="8"/>
  <c r="J291" i="8"/>
  <c r="J287" i="8"/>
  <c r="J283" i="8"/>
  <c r="J290" i="8"/>
  <c r="J289" i="8"/>
  <c r="J288" i="8"/>
  <c r="J281" i="8"/>
  <c r="J277" i="8"/>
  <c r="J273" i="8"/>
  <c r="J269" i="8"/>
  <c r="J265" i="8"/>
  <c r="J294" i="8"/>
  <c r="J293" i="8"/>
  <c r="J292" i="8"/>
  <c r="J280" i="8"/>
  <c r="J276" i="8"/>
  <c r="J272" i="8"/>
  <c r="J268" i="8"/>
  <c r="J264" i="8"/>
  <c r="J260" i="8"/>
  <c r="J256" i="8"/>
  <c r="J252" i="8"/>
  <c r="J248" i="8"/>
  <c r="J244" i="8"/>
  <c r="J240" i="8"/>
  <c r="J236" i="8"/>
  <c r="J232" i="8"/>
  <c r="J228" i="8"/>
  <c r="J224" i="8"/>
  <c r="J220" i="8"/>
  <c r="J216" i="8"/>
  <c r="J212" i="8"/>
  <c r="J208" i="8"/>
  <c r="J204" i="8"/>
  <c r="J200" i="8"/>
  <c r="J298" i="8"/>
  <c r="J296" i="8"/>
  <c r="J275" i="8"/>
  <c r="J267" i="8"/>
  <c r="J261" i="8"/>
  <c r="J247" i="8"/>
  <c r="J246" i="8"/>
  <c r="J245" i="8"/>
  <c r="J231" i="8"/>
  <c r="J230" i="8"/>
  <c r="J229" i="8"/>
  <c r="J215" i="8"/>
  <c r="J214" i="8"/>
  <c r="J213" i="8"/>
  <c r="J199" i="8"/>
  <c r="J198" i="8"/>
  <c r="J197" i="8"/>
  <c r="J286" i="8"/>
  <c r="J284" i="8"/>
  <c r="J282" i="8"/>
  <c r="J274" i="8"/>
  <c r="J266" i="8"/>
  <c r="J259" i="8"/>
  <c r="J258" i="8"/>
  <c r="J257" i="8"/>
  <c r="J243" i="8"/>
  <c r="J242" i="8"/>
  <c r="J241" i="8"/>
  <c r="J227" i="8"/>
  <c r="J226" i="8"/>
  <c r="J225" i="8"/>
  <c r="J211" i="8"/>
  <c r="J210" i="8"/>
  <c r="J209" i="8"/>
  <c r="J194" i="8"/>
  <c r="J190" i="8"/>
  <c r="J186" i="8"/>
  <c r="J182" i="8"/>
  <c r="J178" i="8"/>
  <c r="J174" i="8"/>
  <c r="J170" i="8"/>
  <c r="J166" i="8"/>
  <c r="J162" i="8"/>
  <c r="J158" i="8"/>
  <c r="J154" i="8"/>
  <c r="J150" i="8"/>
  <c r="J146" i="8"/>
  <c r="J285" i="8"/>
  <c r="J278" i="8"/>
  <c r="J262" i="8"/>
  <c r="J251" i="8"/>
  <c r="J249" i="8"/>
  <c r="J234" i="8"/>
  <c r="J219" i="8"/>
  <c r="J217" i="8"/>
  <c r="J202" i="8"/>
  <c r="J196" i="8"/>
  <c r="J189" i="8"/>
  <c r="J188" i="8"/>
  <c r="J187" i="8"/>
  <c r="J173" i="8"/>
  <c r="J172" i="8"/>
  <c r="J171" i="8"/>
  <c r="J157" i="8"/>
  <c r="J156" i="8"/>
  <c r="J155" i="8"/>
  <c r="J142" i="8"/>
  <c r="J138" i="8"/>
  <c r="J134" i="8"/>
  <c r="J130" i="8"/>
  <c r="J126" i="8"/>
  <c r="J122" i="8"/>
  <c r="J118" i="8"/>
  <c r="J114" i="8"/>
  <c r="J110" i="8"/>
  <c r="J106" i="8"/>
  <c r="J102" i="8"/>
  <c r="J98" i="8"/>
  <c r="J94" i="8"/>
  <c r="J90" i="8"/>
  <c r="J297" i="8"/>
  <c r="J271" i="8"/>
  <c r="J255" i="8"/>
  <c r="J253" i="8"/>
  <c r="J238" i="8"/>
  <c r="J223" i="8"/>
  <c r="J221" i="8"/>
  <c r="J206" i="8"/>
  <c r="J193" i="8"/>
  <c r="J192" i="8"/>
  <c r="J191" i="8"/>
  <c r="J177" i="8"/>
  <c r="J176" i="8"/>
  <c r="J175" i="8"/>
  <c r="J161" i="8"/>
  <c r="J160" i="8"/>
  <c r="J159" i="8"/>
  <c r="J145" i="8"/>
  <c r="J141" i="8"/>
  <c r="J137" i="8"/>
  <c r="J133" i="8"/>
  <c r="J129" i="8"/>
  <c r="J125" i="8"/>
  <c r="J121" i="8"/>
  <c r="J117" i="8"/>
  <c r="J113" i="8"/>
  <c r="J109" i="8"/>
  <c r="J105" i="8"/>
  <c r="J101" i="8"/>
  <c r="J97" i="8"/>
  <c r="J93" i="8"/>
  <c r="J89" i="8"/>
  <c r="J85" i="8"/>
  <c r="J81" i="8"/>
  <c r="J77" i="8"/>
  <c r="J73" i="8"/>
  <c r="J69" i="8"/>
  <c r="J65" i="8"/>
  <c r="J61" i="8"/>
  <c r="J57" i="8"/>
  <c r="J53" i="8"/>
  <c r="J49" i="8"/>
  <c r="J45" i="8"/>
  <c r="J41" i="8"/>
  <c r="J37" i="8"/>
  <c r="J235" i="8"/>
  <c r="J218" i="8"/>
  <c r="J201" i="8"/>
  <c r="J181" i="8"/>
  <c r="J179" i="8"/>
  <c r="J164" i="8"/>
  <c r="J149" i="8"/>
  <c r="J147" i="8"/>
  <c r="J140" i="8"/>
  <c r="J132" i="8"/>
  <c r="J124" i="8"/>
  <c r="J116" i="8"/>
  <c r="J108" i="8"/>
  <c r="J92" i="8"/>
  <c r="J88" i="8"/>
  <c r="J87" i="8"/>
  <c r="J86" i="8"/>
  <c r="J72" i="8"/>
  <c r="J71" i="8"/>
  <c r="J56" i="8"/>
  <c r="J55" i="8"/>
  <c r="J54" i="8"/>
  <c r="J40" i="8"/>
  <c r="J39" i="8"/>
  <c r="J153" i="8"/>
  <c r="J151" i="8"/>
  <c r="J119" i="8"/>
  <c r="J103" i="8"/>
  <c r="J95" i="8"/>
  <c r="J76" i="8"/>
  <c r="J75" i="8"/>
  <c r="J44" i="8"/>
  <c r="J43" i="8"/>
  <c r="J42" i="8"/>
  <c r="J165" i="8"/>
  <c r="J163" i="8"/>
  <c r="J128" i="8"/>
  <c r="J112" i="8"/>
  <c r="J96" i="8"/>
  <c r="J263" i="8"/>
  <c r="J254" i="8"/>
  <c r="J237" i="8"/>
  <c r="J207" i="8"/>
  <c r="J195" i="8"/>
  <c r="J184" i="8"/>
  <c r="J169" i="8"/>
  <c r="J167" i="8"/>
  <c r="J152" i="8"/>
  <c r="J139" i="8"/>
  <c r="J131" i="8"/>
  <c r="J123" i="8"/>
  <c r="J115" i="8"/>
  <c r="J107" i="8"/>
  <c r="J99" i="8"/>
  <c r="J91" i="8"/>
  <c r="J84" i="8"/>
  <c r="J83" i="8"/>
  <c r="J82" i="8"/>
  <c r="J68" i="8"/>
  <c r="J67" i="8"/>
  <c r="J66" i="8"/>
  <c r="J52" i="8"/>
  <c r="J51" i="8"/>
  <c r="J50" i="8"/>
  <c r="J100" i="8"/>
  <c r="J70" i="8"/>
  <c r="J38" i="8"/>
  <c r="J279" i="8"/>
  <c r="J239" i="8"/>
  <c r="J222" i="8"/>
  <c r="J205" i="8"/>
  <c r="J185" i="8"/>
  <c r="J183" i="8"/>
  <c r="J168" i="8"/>
  <c r="J143" i="8"/>
  <c r="J135" i="8"/>
  <c r="J127" i="8"/>
  <c r="J111" i="8"/>
  <c r="J74" i="8"/>
  <c r="J60" i="8"/>
  <c r="J59" i="8"/>
  <c r="J58" i="8"/>
  <c r="J270" i="8"/>
  <c r="J250" i="8"/>
  <c r="J233" i="8"/>
  <c r="J203" i="8"/>
  <c r="J180" i="8"/>
  <c r="J148" i="8"/>
  <c r="J144" i="8"/>
  <c r="J136" i="8"/>
  <c r="J120" i="8"/>
  <c r="J104" i="8"/>
  <c r="J80" i="8"/>
  <c r="J79" i="8"/>
  <c r="J78" i="8"/>
  <c r="J64" i="8"/>
  <c r="J63" i="8"/>
  <c r="J62" i="8"/>
  <c r="J48" i="8"/>
  <c r="J47" i="8"/>
  <c r="J46" i="8"/>
  <c r="F22" i="2"/>
  <c r="E16" i="2"/>
  <c r="E20" i="2"/>
  <c r="F15" i="2"/>
  <c r="F19" i="2"/>
  <c r="B28" i="2"/>
  <c r="E22" i="2"/>
  <c r="E23" i="2"/>
  <c r="E24" i="2"/>
  <c r="E12" i="2"/>
  <c r="F12" i="2"/>
  <c r="B11" i="8"/>
  <c r="D28" i="8"/>
  <c r="I28" i="8"/>
  <c r="B17" i="8"/>
  <c r="F17" i="8"/>
  <c r="J34" i="8"/>
  <c r="J31" i="8"/>
  <c r="J33" i="8"/>
  <c r="F11" i="8"/>
  <c r="J36" i="8"/>
  <c r="J32" i="8"/>
  <c r="J35" i="8"/>
  <c r="J30" i="8"/>
  <c r="J29" i="8"/>
  <c r="E14" i="8"/>
  <c r="E30" i="8"/>
  <c r="B32" i="8"/>
  <c r="E31" i="8"/>
  <c r="H497" i="8"/>
  <c r="I497" i="8"/>
  <c r="H513" i="8"/>
  <c r="I513" i="8"/>
  <c r="I482" i="8"/>
  <c r="H482" i="8"/>
  <c r="I498" i="8"/>
  <c r="H498" i="8"/>
  <c r="I514" i="8"/>
  <c r="H514" i="8"/>
  <c r="H309" i="8"/>
  <c r="I309" i="8"/>
  <c r="H455" i="8"/>
  <c r="I455" i="8"/>
  <c r="H390" i="8"/>
  <c r="I390" i="8"/>
  <c r="I318" i="8"/>
  <c r="H318" i="8"/>
  <c r="I389" i="8"/>
  <c r="H389" i="8"/>
  <c r="I326" i="8"/>
  <c r="H326" i="8"/>
  <c r="H321" i="8"/>
  <c r="I321" i="8"/>
  <c r="H314" i="8"/>
  <c r="I314" i="8"/>
  <c r="H354" i="8"/>
  <c r="I354" i="8"/>
  <c r="I442" i="8"/>
  <c r="H442" i="8"/>
  <c r="H323" i="8"/>
  <c r="I323" i="8"/>
  <c r="H355" i="8"/>
  <c r="I355" i="8"/>
  <c r="H387" i="8"/>
  <c r="I387" i="8"/>
  <c r="H427" i="8"/>
  <c r="I427" i="8"/>
  <c r="I336" i="8"/>
  <c r="H336" i="8"/>
  <c r="I368" i="8"/>
  <c r="H368" i="8"/>
  <c r="I399" i="8"/>
  <c r="H399" i="8"/>
  <c r="H454" i="8"/>
  <c r="I454" i="8"/>
  <c r="I414" i="8"/>
  <c r="H414" i="8"/>
  <c r="H466" i="8"/>
  <c r="I466" i="8"/>
  <c r="H417" i="8"/>
  <c r="I417" i="8"/>
  <c r="I440" i="8"/>
  <c r="H440" i="8"/>
  <c r="I441" i="8"/>
  <c r="H441" i="8"/>
  <c r="I474" i="8"/>
  <c r="H474" i="8"/>
  <c r="I519" i="8"/>
  <c r="H519" i="8"/>
  <c r="H468" i="8"/>
  <c r="I468" i="8"/>
  <c r="I485" i="8"/>
  <c r="H485" i="8"/>
  <c r="I517" i="8"/>
  <c r="H517" i="8"/>
  <c r="I486" i="8"/>
  <c r="H486" i="8"/>
  <c r="I502" i="8"/>
  <c r="H502" i="8"/>
  <c r="I518" i="8"/>
  <c r="H518" i="8"/>
  <c r="I308" i="8"/>
  <c r="H308" i="8"/>
  <c r="I393" i="8"/>
  <c r="H393" i="8"/>
  <c r="I304" i="8"/>
  <c r="H304" i="8"/>
  <c r="H358" i="8"/>
  <c r="I358" i="8"/>
  <c r="H436" i="8"/>
  <c r="I436" i="8"/>
  <c r="I316" i="8"/>
  <c r="H316" i="8"/>
  <c r="I341" i="8"/>
  <c r="H341" i="8"/>
  <c r="I373" i="8"/>
  <c r="H373" i="8"/>
  <c r="H415" i="8"/>
  <c r="I415" i="8"/>
  <c r="I324" i="8"/>
  <c r="H324" i="8"/>
  <c r="I337" i="8"/>
  <c r="H337" i="8"/>
  <c r="H423" i="8"/>
  <c r="I423" i="8"/>
  <c r="H334" i="8"/>
  <c r="I334" i="8"/>
  <c r="I312" i="8"/>
  <c r="H312" i="8"/>
  <c r="H338" i="8"/>
  <c r="I338" i="8"/>
  <c r="H370" i="8"/>
  <c r="I370" i="8"/>
  <c r="H412" i="8"/>
  <c r="I412" i="8"/>
  <c r="H508" i="8"/>
  <c r="I508" i="8"/>
  <c r="H315" i="8"/>
  <c r="I315" i="8"/>
  <c r="I331" i="8"/>
  <c r="H331" i="8"/>
  <c r="I347" i="8"/>
  <c r="H347" i="8"/>
  <c r="I363" i="8"/>
  <c r="H363" i="8"/>
  <c r="I379" i="8"/>
  <c r="H379" i="8"/>
  <c r="I395" i="8"/>
  <c r="H395" i="8"/>
  <c r="H411" i="8"/>
  <c r="I411" i="8"/>
  <c r="H447" i="8"/>
  <c r="I447" i="8"/>
  <c r="I328" i="8"/>
  <c r="H328" i="8"/>
  <c r="I344" i="8"/>
  <c r="H344" i="8"/>
  <c r="I360" i="8"/>
  <c r="H360" i="8"/>
  <c r="I376" i="8"/>
  <c r="H376" i="8"/>
  <c r="I392" i="8"/>
  <c r="H392" i="8"/>
  <c r="I401" i="8"/>
  <c r="H401" i="8"/>
  <c r="H432" i="8"/>
  <c r="I432" i="8"/>
  <c r="H492" i="8"/>
  <c r="I492" i="8"/>
  <c r="I406" i="8"/>
  <c r="H406" i="8"/>
  <c r="I422" i="8"/>
  <c r="H422" i="8"/>
  <c r="H450" i="8"/>
  <c r="I450" i="8"/>
  <c r="H484" i="8"/>
  <c r="I484" i="8"/>
  <c r="I409" i="8"/>
  <c r="H409" i="8"/>
  <c r="I425" i="8"/>
  <c r="H425" i="8"/>
  <c r="I438" i="8"/>
  <c r="H438" i="8"/>
  <c r="H459" i="8"/>
  <c r="I459" i="8"/>
  <c r="I515" i="8"/>
  <c r="H515" i="8"/>
  <c r="I449" i="8"/>
  <c r="H449" i="8"/>
  <c r="I465" i="8"/>
  <c r="H465" i="8"/>
  <c r="I476" i="8"/>
  <c r="H476" i="8"/>
  <c r="I503" i="8"/>
  <c r="H503" i="8"/>
  <c r="H460" i="8"/>
  <c r="I460" i="8"/>
  <c r="H488" i="8"/>
  <c r="I488" i="8"/>
  <c r="H520" i="8"/>
  <c r="I520" i="8"/>
  <c r="I477" i="8"/>
  <c r="H477" i="8"/>
  <c r="I493" i="8"/>
  <c r="H493" i="8"/>
  <c r="I509" i="8"/>
  <c r="H509" i="8"/>
  <c r="I525" i="8"/>
  <c r="H525" i="8"/>
  <c r="I478" i="8"/>
  <c r="H478" i="8"/>
  <c r="I494" i="8"/>
  <c r="H494" i="8"/>
  <c r="I510" i="8"/>
  <c r="H510" i="8"/>
  <c r="I526" i="8"/>
  <c r="H526" i="8"/>
  <c r="I300" i="8"/>
  <c r="H300" i="8"/>
  <c r="I345" i="8"/>
  <c r="H345" i="8"/>
  <c r="H407" i="8"/>
  <c r="I407" i="8"/>
  <c r="H305" i="8"/>
  <c r="I305" i="8"/>
  <c r="H382" i="8"/>
  <c r="I382" i="8"/>
  <c r="H444" i="8"/>
  <c r="I444" i="8"/>
  <c r="H317" i="8"/>
  <c r="I317" i="8"/>
  <c r="I349" i="8"/>
  <c r="H349" i="8"/>
  <c r="I381" i="8"/>
  <c r="H381" i="8"/>
  <c r="H431" i="8"/>
  <c r="I431" i="8"/>
  <c r="H325" i="8"/>
  <c r="I325" i="8"/>
  <c r="I353" i="8"/>
  <c r="H353" i="8"/>
  <c r="I320" i="8"/>
  <c r="H320" i="8"/>
  <c r="H350" i="8"/>
  <c r="I350" i="8"/>
  <c r="H313" i="8"/>
  <c r="I313" i="8"/>
  <c r="H346" i="8"/>
  <c r="I346" i="8"/>
  <c r="H378" i="8"/>
  <c r="I378" i="8"/>
  <c r="H428" i="8"/>
  <c r="I428" i="8"/>
  <c r="I303" i="8"/>
  <c r="H303" i="8"/>
  <c r="I319" i="8"/>
  <c r="H319" i="8"/>
  <c r="I335" i="8"/>
  <c r="H335" i="8"/>
  <c r="I351" i="8"/>
  <c r="H351" i="8"/>
  <c r="I367" i="8"/>
  <c r="H367" i="8"/>
  <c r="I383" i="8"/>
  <c r="H383" i="8"/>
  <c r="I403" i="8"/>
  <c r="H403" i="8"/>
  <c r="H419" i="8"/>
  <c r="I419" i="8"/>
  <c r="H463" i="8"/>
  <c r="I463" i="8"/>
  <c r="I332" i="8"/>
  <c r="H332" i="8"/>
  <c r="I348" i="8"/>
  <c r="H348" i="8"/>
  <c r="I364" i="8"/>
  <c r="H364" i="8"/>
  <c r="I380" i="8"/>
  <c r="H380" i="8"/>
  <c r="I396" i="8"/>
  <c r="H396" i="8"/>
  <c r="H408" i="8"/>
  <c r="I408" i="8"/>
  <c r="H443" i="8"/>
  <c r="I443" i="8"/>
  <c r="H524" i="8"/>
  <c r="I524" i="8"/>
  <c r="I410" i="8"/>
  <c r="H410" i="8"/>
  <c r="I426" i="8"/>
  <c r="H426" i="8"/>
  <c r="H458" i="8"/>
  <c r="I458" i="8"/>
  <c r="H500" i="8"/>
  <c r="I500" i="8"/>
  <c r="I413" i="8"/>
  <c r="H413" i="8"/>
  <c r="I429" i="8"/>
  <c r="H429" i="8"/>
  <c r="H439" i="8"/>
  <c r="I439" i="8"/>
  <c r="H467" i="8"/>
  <c r="I467" i="8"/>
  <c r="I453" i="8"/>
  <c r="H453" i="8"/>
  <c r="I469" i="8"/>
  <c r="H469" i="8"/>
  <c r="I479" i="8"/>
  <c r="H479" i="8"/>
  <c r="I511" i="8"/>
  <c r="H511" i="8"/>
  <c r="I448" i="8"/>
  <c r="H448" i="8"/>
  <c r="I464" i="8"/>
  <c r="H464" i="8"/>
  <c r="H496" i="8"/>
  <c r="I496" i="8"/>
  <c r="H481" i="8"/>
  <c r="I481" i="8"/>
  <c r="I361" i="8"/>
  <c r="H361" i="8"/>
  <c r="H306" i="8"/>
  <c r="I306" i="8"/>
  <c r="H462" i="8"/>
  <c r="I462" i="8"/>
  <c r="I357" i="8"/>
  <c r="H357" i="8"/>
  <c r="I446" i="8"/>
  <c r="H446" i="8"/>
  <c r="I369" i="8"/>
  <c r="H369" i="8"/>
  <c r="H366" i="8"/>
  <c r="I366" i="8"/>
  <c r="H386" i="8"/>
  <c r="I386" i="8"/>
  <c r="H307" i="8"/>
  <c r="I307" i="8"/>
  <c r="H339" i="8"/>
  <c r="I339" i="8"/>
  <c r="I371" i="8"/>
  <c r="H371" i="8"/>
  <c r="H404" i="8"/>
  <c r="I404" i="8"/>
  <c r="I491" i="8"/>
  <c r="H491" i="8"/>
  <c r="I352" i="8"/>
  <c r="H352" i="8"/>
  <c r="I384" i="8"/>
  <c r="H384" i="8"/>
  <c r="H416" i="8"/>
  <c r="I416" i="8"/>
  <c r="I398" i="8"/>
  <c r="H398" i="8"/>
  <c r="I430" i="8"/>
  <c r="H430" i="8"/>
  <c r="H516" i="8"/>
  <c r="I516" i="8"/>
  <c r="I433" i="8"/>
  <c r="H433" i="8"/>
  <c r="I483" i="8"/>
  <c r="H483" i="8"/>
  <c r="I457" i="8"/>
  <c r="H457" i="8"/>
  <c r="I487" i="8"/>
  <c r="H487" i="8"/>
  <c r="H452" i="8"/>
  <c r="I452" i="8"/>
  <c r="H504" i="8"/>
  <c r="I504" i="8"/>
  <c r="I501" i="8"/>
  <c r="H501" i="8"/>
  <c r="I310" i="8"/>
  <c r="H310" i="8"/>
  <c r="I377" i="8"/>
  <c r="H377" i="8"/>
  <c r="H301" i="8"/>
  <c r="I301" i="8"/>
  <c r="H342" i="8"/>
  <c r="I342" i="8"/>
  <c r="H420" i="8"/>
  <c r="I420" i="8"/>
  <c r="I302" i="8"/>
  <c r="H302" i="8"/>
  <c r="I333" i="8"/>
  <c r="H333" i="8"/>
  <c r="I365" i="8"/>
  <c r="H365" i="8"/>
  <c r="I397" i="8"/>
  <c r="H397" i="8"/>
  <c r="I507" i="8"/>
  <c r="H507" i="8"/>
  <c r="I329" i="8"/>
  <c r="H329" i="8"/>
  <c r="I385" i="8"/>
  <c r="H385" i="8"/>
  <c r="H322" i="8"/>
  <c r="I322" i="8"/>
  <c r="H374" i="8"/>
  <c r="I374" i="8"/>
  <c r="H330" i="8"/>
  <c r="I330" i="8"/>
  <c r="H362" i="8"/>
  <c r="I362" i="8"/>
  <c r="H394" i="8"/>
  <c r="I394" i="8"/>
  <c r="H472" i="8"/>
  <c r="I472" i="8"/>
  <c r="I311" i="8"/>
  <c r="H311" i="8"/>
  <c r="I327" i="8"/>
  <c r="H327" i="8"/>
  <c r="I343" i="8"/>
  <c r="H343" i="8"/>
  <c r="I359" i="8"/>
  <c r="H359" i="8"/>
  <c r="I375" i="8"/>
  <c r="H375" i="8"/>
  <c r="I391" i="8"/>
  <c r="H391" i="8"/>
  <c r="I405" i="8"/>
  <c r="H405" i="8"/>
  <c r="H435" i="8"/>
  <c r="I435" i="8"/>
  <c r="I523" i="8"/>
  <c r="H523" i="8"/>
  <c r="I340" i="8"/>
  <c r="H340" i="8"/>
  <c r="I356" i="8"/>
  <c r="H356" i="8"/>
  <c r="I372" i="8"/>
  <c r="H372" i="8"/>
  <c r="I388" i="8"/>
  <c r="H388" i="8"/>
  <c r="H400" i="8"/>
  <c r="I400" i="8"/>
  <c r="H424" i="8"/>
  <c r="I424" i="8"/>
  <c r="H470" i="8"/>
  <c r="I470" i="8"/>
  <c r="I402" i="8"/>
  <c r="H402" i="8"/>
  <c r="I418" i="8"/>
  <c r="H418" i="8"/>
  <c r="I434" i="8"/>
  <c r="H434" i="8"/>
  <c r="H471" i="8"/>
  <c r="I471" i="8"/>
  <c r="I421" i="8"/>
  <c r="H421" i="8"/>
  <c r="I437" i="8"/>
  <c r="H437" i="8"/>
  <c r="H451" i="8"/>
  <c r="I451" i="8"/>
  <c r="I499" i="8"/>
  <c r="H499" i="8"/>
  <c r="H445" i="8"/>
  <c r="I445" i="8"/>
  <c r="I461" i="8"/>
  <c r="H461" i="8"/>
  <c r="H475" i="8"/>
  <c r="I475" i="8"/>
  <c r="I495" i="8"/>
  <c r="H495" i="8"/>
  <c r="I527" i="8"/>
  <c r="H527" i="8"/>
  <c r="I456" i="8"/>
  <c r="H456" i="8"/>
  <c r="H480" i="8"/>
  <c r="I480" i="8"/>
  <c r="H512" i="8"/>
  <c r="I512" i="8"/>
  <c r="H473" i="8"/>
  <c r="I473" i="8"/>
  <c r="H489" i="8"/>
  <c r="I489" i="8"/>
  <c r="H505" i="8"/>
  <c r="I505" i="8"/>
  <c r="H521" i="8"/>
  <c r="I521" i="8"/>
  <c r="I490" i="8"/>
  <c r="H490" i="8"/>
  <c r="I506" i="8"/>
  <c r="H506" i="8"/>
  <c r="I522" i="8"/>
  <c r="H522" i="8"/>
  <c r="I528" i="8"/>
  <c r="H528" i="8"/>
  <c r="H63" i="8"/>
  <c r="I63" i="8"/>
  <c r="H144" i="8"/>
  <c r="I144" i="8"/>
  <c r="I143" i="8"/>
  <c r="H143" i="8"/>
  <c r="I66" i="8"/>
  <c r="H66" i="8"/>
  <c r="I107" i="8"/>
  <c r="H107" i="8"/>
  <c r="H184" i="8"/>
  <c r="I184" i="8"/>
  <c r="H112" i="8"/>
  <c r="I112" i="8"/>
  <c r="H75" i="8"/>
  <c r="I75" i="8"/>
  <c r="I40" i="8"/>
  <c r="H40" i="8"/>
  <c r="I88" i="8"/>
  <c r="H88" i="8"/>
  <c r="H149" i="8"/>
  <c r="I149" i="8"/>
  <c r="H41" i="8"/>
  <c r="I41" i="8"/>
  <c r="I73" i="8"/>
  <c r="H73" i="8"/>
  <c r="H105" i="8"/>
  <c r="I105" i="8"/>
  <c r="I137" i="8"/>
  <c r="H137" i="8"/>
  <c r="I177" i="8"/>
  <c r="H177" i="8"/>
  <c r="I253" i="8"/>
  <c r="H253" i="8"/>
  <c r="I102" i="8"/>
  <c r="H102" i="8"/>
  <c r="I134" i="8"/>
  <c r="H134" i="8"/>
  <c r="I173" i="8"/>
  <c r="H173" i="8"/>
  <c r="H234" i="8"/>
  <c r="I234" i="8"/>
  <c r="I174" i="8"/>
  <c r="H174" i="8"/>
  <c r="I211" i="8"/>
  <c r="H211" i="8"/>
  <c r="H258" i="8"/>
  <c r="I258" i="8"/>
  <c r="I215" i="8"/>
  <c r="H215" i="8"/>
  <c r="H267" i="8"/>
  <c r="I267" i="8"/>
  <c r="H204" i="8"/>
  <c r="I204" i="8"/>
  <c r="H236" i="8"/>
  <c r="I236" i="8"/>
  <c r="H268" i="8"/>
  <c r="I268" i="8"/>
  <c r="I290" i="8"/>
  <c r="H290" i="8"/>
  <c r="H47" i="8"/>
  <c r="I47" i="8"/>
  <c r="H104" i="8"/>
  <c r="I104" i="8"/>
  <c r="H250" i="8"/>
  <c r="I250" i="8"/>
  <c r="I111" i="8"/>
  <c r="H111" i="8"/>
  <c r="H222" i="8"/>
  <c r="I222" i="8"/>
  <c r="I50" i="8"/>
  <c r="H50" i="8"/>
  <c r="I84" i="8"/>
  <c r="H84" i="8"/>
  <c r="H152" i="8"/>
  <c r="I152" i="8"/>
  <c r="H263" i="8"/>
  <c r="I263" i="8"/>
  <c r="I42" i="8"/>
  <c r="H42" i="8"/>
  <c r="I151" i="8"/>
  <c r="H151" i="8"/>
  <c r="I72" i="8"/>
  <c r="H72" i="8"/>
  <c r="H132" i="8"/>
  <c r="I132" i="8"/>
  <c r="H218" i="8"/>
  <c r="I218" i="8"/>
  <c r="I61" i="8"/>
  <c r="H61" i="8"/>
  <c r="H93" i="8"/>
  <c r="I93" i="8"/>
  <c r="H125" i="8"/>
  <c r="I125" i="8"/>
  <c r="I161" i="8"/>
  <c r="H161" i="8"/>
  <c r="I221" i="8"/>
  <c r="H221" i="8"/>
  <c r="I90" i="8"/>
  <c r="H90" i="8"/>
  <c r="I122" i="8"/>
  <c r="H122" i="8"/>
  <c r="I157" i="8"/>
  <c r="H157" i="8"/>
  <c r="H202" i="8"/>
  <c r="I202" i="8"/>
  <c r="H285" i="8"/>
  <c r="I285" i="8"/>
  <c r="I162" i="8"/>
  <c r="H162" i="8"/>
  <c r="I225" i="8"/>
  <c r="H225" i="8"/>
  <c r="I259" i="8"/>
  <c r="H259" i="8"/>
  <c r="I229" i="8"/>
  <c r="H229" i="8"/>
  <c r="H275" i="8"/>
  <c r="I275" i="8"/>
  <c r="H208" i="8"/>
  <c r="I208" i="8"/>
  <c r="H224" i="8"/>
  <c r="I224" i="8"/>
  <c r="H240" i="8"/>
  <c r="I240" i="8"/>
  <c r="H256" i="8"/>
  <c r="I256" i="8"/>
  <c r="I272" i="8"/>
  <c r="H272" i="8"/>
  <c r="H293" i="8"/>
  <c r="I293" i="8"/>
  <c r="I265" i="8"/>
  <c r="H265" i="8"/>
  <c r="I281" i="8"/>
  <c r="H281" i="8"/>
  <c r="I291" i="8"/>
  <c r="H291" i="8"/>
  <c r="H48" i="8"/>
  <c r="I48" i="8"/>
  <c r="I78" i="8"/>
  <c r="H78" i="8"/>
  <c r="H120" i="8"/>
  <c r="I120" i="8"/>
  <c r="H180" i="8"/>
  <c r="I180" i="8"/>
  <c r="I270" i="8"/>
  <c r="H270" i="8"/>
  <c r="H59" i="8"/>
  <c r="I59" i="8"/>
  <c r="I127" i="8"/>
  <c r="H127" i="8"/>
  <c r="I183" i="8"/>
  <c r="H183" i="8"/>
  <c r="H239" i="8"/>
  <c r="I239" i="8"/>
  <c r="I38" i="8"/>
  <c r="H38" i="8"/>
  <c r="H51" i="8"/>
  <c r="I51" i="8"/>
  <c r="H68" i="8"/>
  <c r="I68" i="8"/>
  <c r="I91" i="8"/>
  <c r="H91" i="8"/>
  <c r="I123" i="8"/>
  <c r="H123" i="8"/>
  <c r="I167" i="8"/>
  <c r="H167" i="8"/>
  <c r="H207" i="8"/>
  <c r="I207" i="8"/>
  <c r="I163" i="8"/>
  <c r="H163" i="8"/>
  <c r="H43" i="8"/>
  <c r="I43" i="8"/>
  <c r="I95" i="8"/>
  <c r="H95" i="8"/>
  <c r="I153" i="8"/>
  <c r="H153" i="8"/>
  <c r="H55" i="8"/>
  <c r="I55" i="8"/>
  <c r="I86" i="8"/>
  <c r="H86" i="8"/>
  <c r="H108" i="8"/>
  <c r="I108" i="8"/>
  <c r="H140" i="8"/>
  <c r="I140" i="8"/>
  <c r="I179" i="8"/>
  <c r="H179" i="8"/>
  <c r="H235" i="8"/>
  <c r="I235" i="8"/>
  <c r="I49" i="8"/>
  <c r="H49" i="8"/>
  <c r="H65" i="8"/>
  <c r="I65" i="8"/>
  <c r="H81" i="8"/>
  <c r="I81" i="8"/>
  <c r="H97" i="8"/>
  <c r="I97" i="8"/>
  <c r="I113" i="8"/>
  <c r="H113" i="8"/>
  <c r="I129" i="8"/>
  <c r="H129" i="8"/>
  <c r="I145" i="8"/>
  <c r="H145" i="8"/>
  <c r="I175" i="8"/>
  <c r="H175" i="8"/>
  <c r="H192" i="8"/>
  <c r="I192" i="8"/>
  <c r="H223" i="8"/>
  <c r="I223" i="8"/>
  <c r="H271" i="8"/>
  <c r="I271" i="8"/>
  <c r="I94" i="8"/>
  <c r="H94" i="8"/>
  <c r="I110" i="8"/>
  <c r="H110" i="8"/>
  <c r="I126" i="8"/>
  <c r="H126" i="8"/>
  <c r="I142" i="8"/>
  <c r="H142" i="8"/>
  <c r="I171" i="8"/>
  <c r="H171" i="8"/>
  <c r="H188" i="8"/>
  <c r="I188" i="8"/>
  <c r="I217" i="8"/>
  <c r="H217" i="8"/>
  <c r="H251" i="8"/>
  <c r="I251" i="8"/>
  <c r="H150" i="8"/>
  <c r="I150" i="8"/>
  <c r="H166" i="8"/>
  <c r="I166" i="8"/>
  <c r="H182" i="8"/>
  <c r="I182" i="8"/>
  <c r="I209" i="8"/>
  <c r="H209" i="8"/>
  <c r="H226" i="8"/>
  <c r="I226" i="8"/>
  <c r="I243" i="8"/>
  <c r="H243" i="8"/>
  <c r="I266" i="8"/>
  <c r="H266" i="8"/>
  <c r="I286" i="8"/>
  <c r="H286" i="8"/>
  <c r="I213" i="8"/>
  <c r="H213" i="8"/>
  <c r="H230" i="8"/>
  <c r="I230" i="8"/>
  <c r="I247" i="8"/>
  <c r="H247" i="8"/>
  <c r="I296" i="8"/>
  <c r="H296" i="8"/>
  <c r="I212" i="8"/>
  <c r="H212" i="8"/>
  <c r="I228" i="8"/>
  <c r="H228" i="8"/>
  <c r="I244" i="8"/>
  <c r="H244" i="8"/>
  <c r="I260" i="8"/>
  <c r="H260" i="8"/>
  <c r="H276" i="8"/>
  <c r="I276" i="8"/>
  <c r="I294" i="8"/>
  <c r="H294" i="8"/>
  <c r="I269" i="8"/>
  <c r="H269" i="8"/>
  <c r="I288" i="8"/>
  <c r="H288" i="8"/>
  <c r="H295" i="8"/>
  <c r="I295" i="8"/>
  <c r="I46" i="8"/>
  <c r="H46" i="8"/>
  <c r="I80" i="8"/>
  <c r="H80" i="8"/>
  <c r="I233" i="8"/>
  <c r="H233" i="8"/>
  <c r="I74" i="8"/>
  <c r="H74" i="8"/>
  <c r="I205" i="8"/>
  <c r="H205" i="8"/>
  <c r="H100" i="8"/>
  <c r="I100" i="8"/>
  <c r="H83" i="8"/>
  <c r="I83" i="8"/>
  <c r="I139" i="8"/>
  <c r="H139" i="8"/>
  <c r="H254" i="8"/>
  <c r="I254" i="8"/>
  <c r="I119" i="8"/>
  <c r="H119" i="8"/>
  <c r="H71" i="8"/>
  <c r="I71" i="8"/>
  <c r="H124" i="8"/>
  <c r="I124" i="8"/>
  <c r="I201" i="8"/>
  <c r="H201" i="8"/>
  <c r="I57" i="8"/>
  <c r="H57" i="8"/>
  <c r="I89" i="8"/>
  <c r="H89" i="8"/>
  <c r="I121" i="8"/>
  <c r="H121" i="8"/>
  <c r="H160" i="8"/>
  <c r="I160" i="8"/>
  <c r="H206" i="8"/>
  <c r="I206" i="8"/>
  <c r="I118" i="8"/>
  <c r="H118" i="8"/>
  <c r="H156" i="8"/>
  <c r="I156" i="8"/>
  <c r="H196" i="8"/>
  <c r="I196" i="8"/>
  <c r="I278" i="8"/>
  <c r="H278" i="8"/>
  <c r="I158" i="8"/>
  <c r="H158" i="8"/>
  <c r="I190" i="8"/>
  <c r="H190" i="8"/>
  <c r="I241" i="8"/>
  <c r="H241" i="8"/>
  <c r="I282" i="8"/>
  <c r="H282" i="8"/>
  <c r="H198" i="8"/>
  <c r="I198" i="8"/>
  <c r="I245" i="8"/>
  <c r="H245" i="8"/>
  <c r="H220" i="8"/>
  <c r="I220" i="8"/>
  <c r="H252" i="8"/>
  <c r="I252" i="8"/>
  <c r="I292" i="8"/>
  <c r="H292" i="8"/>
  <c r="I277" i="8"/>
  <c r="H277" i="8"/>
  <c r="I287" i="8"/>
  <c r="H287" i="8"/>
  <c r="I64" i="8"/>
  <c r="H64" i="8"/>
  <c r="H148" i="8"/>
  <c r="I148" i="8"/>
  <c r="I58" i="8"/>
  <c r="H58" i="8"/>
  <c r="H168" i="8"/>
  <c r="I168" i="8"/>
  <c r="H67" i="8"/>
  <c r="I67" i="8"/>
  <c r="I115" i="8"/>
  <c r="H115" i="8"/>
  <c r="H195" i="8"/>
  <c r="I195" i="8"/>
  <c r="H128" i="8"/>
  <c r="I128" i="8"/>
  <c r="H76" i="8"/>
  <c r="I76" i="8"/>
  <c r="I54" i="8"/>
  <c r="H54" i="8"/>
  <c r="H92" i="8"/>
  <c r="I92" i="8"/>
  <c r="H164" i="8"/>
  <c r="I164" i="8"/>
  <c r="I45" i="8"/>
  <c r="H45" i="8"/>
  <c r="I77" i="8"/>
  <c r="H77" i="8"/>
  <c r="H109" i="8"/>
  <c r="I109" i="8"/>
  <c r="H141" i="8"/>
  <c r="I141" i="8"/>
  <c r="I191" i="8"/>
  <c r="H191" i="8"/>
  <c r="H255" i="8"/>
  <c r="I255" i="8"/>
  <c r="I106" i="8"/>
  <c r="H106" i="8"/>
  <c r="I138" i="8"/>
  <c r="H138" i="8"/>
  <c r="I187" i="8"/>
  <c r="H187" i="8"/>
  <c r="I249" i="8"/>
  <c r="H249" i="8"/>
  <c r="I146" i="8"/>
  <c r="H146" i="8"/>
  <c r="I178" i="8"/>
  <c r="H178" i="8"/>
  <c r="I194" i="8"/>
  <c r="H194" i="8"/>
  <c r="H242" i="8"/>
  <c r="I242" i="8"/>
  <c r="I284" i="8"/>
  <c r="H284" i="8"/>
  <c r="I199" i="8"/>
  <c r="H199" i="8"/>
  <c r="H246" i="8"/>
  <c r="I246" i="8"/>
  <c r="I62" i="8"/>
  <c r="H62" i="8"/>
  <c r="H79" i="8"/>
  <c r="I79" i="8"/>
  <c r="H136" i="8"/>
  <c r="I136" i="8"/>
  <c r="H203" i="8"/>
  <c r="I203" i="8"/>
  <c r="H60" i="8"/>
  <c r="I60" i="8"/>
  <c r="I135" i="8"/>
  <c r="H135" i="8"/>
  <c r="I185" i="8"/>
  <c r="H185" i="8"/>
  <c r="H279" i="8"/>
  <c r="I279" i="8"/>
  <c r="I70" i="8"/>
  <c r="H70" i="8"/>
  <c r="I52" i="8"/>
  <c r="H52" i="8"/>
  <c r="I82" i="8"/>
  <c r="H82" i="8"/>
  <c r="I99" i="8"/>
  <c r="H99" i="8"/>
  <c r="I131" i="8"/>
  <c r="H131" i="8"/>
  <c r="I169" i="8"/>
  <c r="H169" i="8"/>
  <c r="I237" i="8"/>
  <c r="H237" i="8"/>
  <c r="H96" i="8"/>
  <c r="I96" i="8"/>
  <c r="H165" i="8"/>
  <c r="I165" i="8"/>
  <c r="H44" i="8"/>
  <c r="I44" i="8"/>
  <c r="I103" i="8"/>
  <c r="H103" i="8"/>
  <c r="H39" i="8"/>
  <c r="I39" i="8"/>
  <c r="H56" i="8"/>
  <c r="I56" i="8"/>
  <c r="H87" i="8"/>
  <c r="I87" i="8"/>
  <c r="H116" i="8"/>
  <c r="I116" i="8"/>
  <c r="I147" i="8"/>
  <c r="H147" i="8"/>
  <c r="H181" i="8"/>
  <c r="I181" i="8"/>
  <c r="I37" i="8"/>
  <c r="H37" i="8"/>
  <c r="H53" i="8"/>
  <c r="I53" i="8"/>
  <c r="I69" i="8"/>
  <c r="H69" i="8"/>
  <c r="I85" i="8"/>
  <c r="H85" i="8"/>
  <c r="I101" i="8"/>
  <c r="H101" i="8"/>
  <c r="I117" i="8"/>
  <c r="H117" i="8"/>
  <c r="I133" i="8"/>
  <c r="H133" i="8"/>
  <c r="I159" i="8"/>
  <c r="H159" i="8"/>
  <c r="H176" i="8"/>
  <c r="I176" i="8"/>
  <c r="H193" i="8"/>
  <c r="I193" i="8"/>
  <c r="H238" i="8"/>
  <c r="I238" i="8"/>
  <c r="H297" i="8"/>
  <c r="I297" i="8"/>
  <c r="I98" i="8"/>
  <c r="H98" i="8"/>
  <c r="I114" i="8"/>
  <c r="H114" i="8"/>
  <c r="I130" i="8"/>
  <c r="H130" i="8"/>
  <c r="I155" i="8"/>
  <c r="H155" i="8"/>
  <c r="H172" i="8"/>
  <c r="I172" i="8"/>
  <c r="I189" i="8"/>
  <c r="H189" i="8"/>
  <c r="H219" i="8"/>
  <c r="I219" i="8"/>
  <c r="I262" i="8"/>
  <c r="H262" i="8"/>
  <c r="I154" i="8"/>
  <c r="H154" i="8"/>
  <c r="I170" i="8"/>
  <c r="H170" i="8"/>
  <c r="I186" i="8"/>
  <c r="H186" i="8"/>
  <c r="H210" i="8"/>
  <c r="I210" i="8"/>
  <c r="I227" i="8"/>
  <c r="H227" i="8"/>
  <c r="I257" i="8"/>
  <c r="H257" i="8"/>
  <c r="I274" i="8"/>
  <c r="H274" i="8"/>
  <c r="I197" i="8"/>
  <c r="H197" i="8"/>
  <c r="H214" i="8"/>
  <c r="I214" i="8"/>
  <c r="I231" i="8"/>
  <c r="H231" i="8"/>
  <c r="I261" i="8"/>
  <c r="H261" i="8"/>
  <c r="H298" i="8"/>
  <c r="I298" i="8"/>
  <c r="I200" i="8"/>
  <c r="H200" i="8"/>
  <c r="I216" i="8"/>
  <c r="H216" i="8"/>
  <c r="I232" i="8"/>
  <c r="H232" i="8"/>
  <c r="I248" i="8"/>
  <c r="H248" i="8"/>
  <c r="I264" i="8"/>
  <c r="H264" i="8"/>
  <c r="I280" i="8"/>
  <c r="H280" i="8"/>
  <c r="I273" i="8"/>
  <c r="H273" i="8"/>
  <c r="H289" i="8"/>
  <c r="I289" i="8"/>
  <c r="H283" i="8"/>
  <c r="I283" i="8"/>
  <c r="H299" i="8"/>
  <c r="I299" i="8"/>
  <c r="E28" i="2"/>
  <c r="B29" i="2"/>
  <c r="H30" i="8"/>
  <c r="I30" i="8"/>
  <c r="H32" i="8"/>
  <c r="I32" i="8"/>
  <c r="H34" i="8"/>
  <c r="I34" i="8"/>
  <c r="F14" i="8"/>
  <c r="E20" i="8"/>
  <c r="E19" i="8"/>
  <c r="F19" i="8"/>
  <c r="H29" i="8"/>
  <c r="J529" i="8"/>
  <c r="I29" i="8"/>
  <c r="H35" i="8"/>
  <c r="I35" i="8"/>
  <c r="F20" i="8"/>
  <c r="F12" i="8"/>
  <c r="I36" i="8"/>
  <c r="H36" i="8"/>
  <c r="H33" i="8"/>
  <c r="I33" i="8"/>
  <c r="I31" i="8"/>
  <c r="H31" i="8"/>
  <c r="E32" i="8"/>
  <c r="B33" i="8"/>
  <c r="B34" i="8"/>
  <c r="E34" i="8"/>
  <c r="E29" i="2"/>
  <c r="B31" i="2"/>
  <c r="E31" i="2"/>
  <c r="B30" i="2"/>
  <c r="E30" i="2"/>
  <c r="I529" i="8"/>
  <c r="H529" i="8"/>
  <c r="B32" i="2"/>
  <c r="E33" i="8"/>
  <c r="B35" i="8"/>
  <c r="E25" i="8"/>
  <c r="F25" i="8"/>
  <c r="B35" i="2"/>
  <c r="E26" i="8"/>
  <c r="B34" i="2"/>
  <c r="E34" i="2"/>
  <c r="E32" i="2"/>
  <c r="B33" i="2"/>
  <c r="E33" i="2"/>
  <c r="E35" i="8"/>
  <c r="B36" i="8"/>
  <c r="B25" i="8"/>
  <c r="E35" i="2"/>
  <c r="B36" i="2"/>
  <c r="E27" i="8"/>
  <c r="F27" i="8"/>
  <c r="B26" i="8"/>
  <c r="F26" i="8"/>
  <c r="E36" i="8"/>
  <c r="B37" i="8"/>
  <c r="E36" i="2"/>
  <c r="B37" i="2"/>
  <c r="E37" i="8"/>
  <c r="B38" i="8"/>
  <c r="B39" i="8"/>
  <c r="E39" i="8"/>
  <c r="E37" i="2"/>
  <c r="B38" i="2"/>
  <c r="E38" i="8"/>
  <c r="B40" i="8"/>
  <c r="E38" i="2"/>
  <c r="B39" i="2"/>
  <c r="E40" i="8"/>
  <c r="B42" i="8"/>
  <c r="B41" i="8"/>
  <c r="E39" i="2"/>
  <c r="B40" i="2"/>
  <c r="E41" i="8"/>
  <c r="E42" i="8"/>
  <c r="B43" i="8"/>
  <c r="E40" i="2"/>
  <c r="B41" i="2"/>
  <c r="E43" i="8"/>
  <c r="B44" i="8"/>
  <c r="B45" i="8"/>
  <c r="E41" i="2"/>
  <c r="B42" i="2"/>
  <c r="E45" i="8"/>
  <c r="B46" i="8"/>
  <c r="E44" i="8"/>
  <c r="B47" i="8"/>
  <c r="E47" i="8"/>
  <c r="E42" i="2"/>
  <c r="B43" i="2"/>
  <c r="E46" i="8"/>
  <c r="B48" i="8"/>
  <c r="E43" i="2"/>
  <c r="B44" i="2"/>
  <c r="B49" i="8"/>
  <c r="E48" i="8"/>
  <c r="B50" i="8"/>
  <c r="E50" i="8"/>
  <c r="E44" i="2"/>
  <c r="B45" i="2"/>
  <c r="E49" i="8"/>
  <c r="B51" i="8"/>
  <c r="E45" i="2"/>
  <c r="B46" i="2"/>
  <c r="B52" i="8"/>
  <c r="E51" i="8"/>
  <c r="E46" i="2"/>
  <c r="B47" i="2"/>
  <c r="E52" i="8"/>
  <c r="B53" i="8"/>
  <c r="E47" i="2"/>
  <c r="B48" i="2"/>
  <c r="B54" i="8"/>
  <c r="E53" i="8"/>
  <c r="B55" i="8"/>
  <c r="E55" i="8"/>
  <c r="E48" i="2"/>
  <c r="B49" i="2"/>
  <c r="B57" i="8"/>
  <c r="E57" i="8"/>
  <c r="E54" i="8"/>
  <c r="B56" i="8"/>
  <c r="E56" i="8"/>
  <c r="E49" i="2"/>
  <c r="B50" i="2"/>
  <c r="B58" i="8"/>
  <c r="E50" i="2"/>
  <c r="B51" i="2"/>
  <c r="E58" i="8"/>
  <c r="B60" i="8"/>
  <c r="E60" i="8"/>
  <c r="B59" i="8"/>
  <c r="E51" i="2"/>
  <c r="B52" i="2"/>
  <c r="E59" i="8"/>
  <c r="B62" i="8"/>
  <c r="E62" i="8"/>
  <c r="B61" i="8"/>
  <c r="E52" i="2"/>
  <c r="B53" i="2"/>
  <c r="E61" i="8"/>
  <c r="B63" i="8"/>
  <c r="E53" i="2"/>
  <c r="B54" i="2"/>
  <c r="E63" i="8"/>
  <c r="B64" i="8"/>
  <c r="E54" i="2"/>
  <c r="B55" i="2"/>
  <c r="B65" i="8"/>
  <c r="E64" i="8"/>
  <c r="E55" i="2"/>
  <c r="B56" i="2"/>
  <c r="E65" i="8"/>
  <c r="B66" i="8"/>
  <c r="E56" i="2"/>
  <c r="B57" i="2"/>
  <c r="E66" i="8"/>
  <c r="B67" i="8"/>
  <c r="B68" i="8"/>
  <c r="E68" i="8"/>
  <c r="E57" i="2"/>
  <c r="B58" i="2"/>
  <c r="E67" i="8"/>
  <c r="B69" i="8"/>
  <c r="E58" i="2"/>
  <c r="B59" i="2"/>
  <c r="E69" i="8"/>
  <c r="B70" i="8"/>
  <c r="E59" i="2"/>
  <c r="B60" i="2"/>
  <c r="E70" i="8"/>
  <c r="B71" i="8"/>
  <c r="E60" i="2"/>
  <c r="B61" i="2"/>
  <c r="E71" i="8"/>
  <c r="B73" i="8"/>
  <c r="E73" i="8"/>
  <c r="B72" i="8"/>
  <c r="E72" i="8"/>
  <c r="E61" i="2"/>
  <c r="B62" i="2"/>
  <c r="B74" i="8"/>
  <c r="E62" i="2"/>
  <c r="B63" i="2"/>
  <c r="E74" i="8"/>
  <c r="B75" i="8"/>
  <c r="E63" i="2"/>
  <c r="B64" i="2"/>
  <c r="B76" i="8"/>
  <c r="E75" i="8"/>
  <c r="B77" i="8"/>
  <c r="E77" i="8"/>
  <c r="E64" i="2"/>
  <c r="B65" i="2"/>
  <c r="E76" i="8"/>
  <c r="B78" i="8"/>
  <c r="E78" i="8"/>
  <c r="E65" i="2"/>
  <c r="B66" i="2"/>
  <c r="B80" i="8"/>
  <c r="E80" i="8"/>
  <c r="B79" i="8"/>
  <c r="E66" i="2"/>
  <c r="B67" i="2"/>
  <c r="B81" i="8"/>
  <c r="E79" i="8"/>
  <c r="B82" i="8"/>
  <c r="E67" i="2"/>
  <c r="B68" i="2"/>
  <c r="E81" i="8"/>
  <c r="E82" i="8"/>
  <c r="B83" i="8"/>
  <c r="E68" i="2"/>
  <c r="B69" i="2"/>
  <c r="E83" i="8"/>
  <c r="B84" i="8"/>
  <c r="E69" i="2"/>
  <c r="B70" i="2"/>
  <c r="E84" i="8"/>
  <c r="B85" i="8"/>
  <c r="E70" i="2"/>
  <c r="B71" i="2"/>
  <c r="E85" i="8"/>
  <c r="B86" i="8"/>
  <c r="E71" i="2"/>
  <c r="B72" i="2"/>
  <c r="E86" i="8"/>
  <c r="B87" i="8"/>
  <c r="E72" i="2"/>
  <c r="B73" i="2"/>
  <c r="E87" i="8"/>
  <c r="B88" i="8"/>
  <c r="E73" i="2"/>
  <c r="B74" i="2"/>
  <c r="E88" i="8"/>
  <c r="B89" i="8"/>
  <c r="E74" i="2"/>
  <c r="B75" i="2"/>
  <c r="E89" i="8"/>
  <c r="B90" i="8"/>
  <c r="E75" i="2"/>
  <c r="B76" i="2"/>
  <c r="E90" i="8"/>
  <c r="B91" i="8"/>
  <c r="E76" i="2"/>
  <c r="B77" i="2"/>
  <c r="E91" i="8"/>
  <c r="B92" i="8"/>
  <c r="E77" i="2"/>
  <c r="B78" i="2"/>
  <c r="E92" i="8"/>
  <c r="B93" i="8"/>
  <c r="E78" i="2"/>
  <c r="B79" i="2"/>
  <c r="E93" i="8"/>
  <c r="B94" i="8"/>
  <c r="E79" i="2"/>
  <c r="B80" i="2"/>
  <c r="E94" i="8"/>
  <c r="B95" i="8"/>
  <c r="E80" i="2"/>
  <c r="B81" i="2"/>
  <c r="E95" i="8"/>
  <c r="B96" i="8"/>
  <c r="E81" i="2"/>
  <c r="B82" i="2"/>
  <c r="E96" i="8"/>
  <c r="B97" i="8"/>
  <c r="E82" i="2"/>
  <c r="B83" i="2"/>
  <c r="E97" i="8"/>
  <c r="B98" i="8"/>
  <c r="E83" i="2"/>
  <c r="B84" i="2"/>
  <c r="E98" i="8"/>
  <c r="B99" i="8"/>
  <c r="E84" i="2"/>
  <c r="B85" i="2"/>
  <c r="E99" i="8"/>
  <c r="B100" i="8"/>
  <c r="E85" i="2"/>
  <c r="B86" i="2"/>
  <c r="E100" i="8"/>
  <c r="B101" i="8"/>
  <c r="E86" i="2"/>
  <c r="B87" i="2"/>
  <c r="E101" i="8"/>
  <c r="B102" i="8"/>
  <c r="E87" i="2"/>
  <c r="B88" i="2"/>
  <c r="E102" i="8"/>
  <c r="B103" i="8"/>
  <c r="E88" i="2"/>
  <c r="B89" i="2"/>
  <c r="E103" i="8"/>
  <c r="B104" i="8"/>
  <c r="E89" i="2"/>
  <c r="B90" i="2"/>
  <c r="E104" i="8"/>
  <c r="B105" i="8"/>
  <c r="E90" i="2"/>
  <c r="B91" i="2"/>
  <c r="E105" i="8"/>
  <c r="B106" i="8"/>
  <c r="E91" i="2"/>
  <c r="B92" i="2"/>
  <c r="E106" i="8"/>
  <c r="B107" i="8"/>
  <c r="E92" i="2"/>
  <c r="B93" i="2"/>
  <c r="E107" i="8"/>
  <c r="B108" i="8"/>
  <c r="E93" i="2"/>
  <c r="B94" i="2"/>
  <c r="E108" i="8"/>
  <c r="B109" i="8"/>
  <c r="E94" i="2"/>
  <c r="B95" i="2"/>
  <c r="E109" i="8"/>
  <c r="B110" i="8"/>
  <c r="E95" i="2"/>
  <c r="B96" i="2"/>
  <c r="E110" i="8"/>
  <c r="B111" i="8"/>
  <c r="E96" i="2"/>
  <c r="B97" i="2"/>
  <c r="E111" i="8"/>
  <c r="B112" i="8"/>
  <c r="E97" i="2"/>
  <c r="B98" i="2"/>
  <c r="E112" i="8"/>
  <c r="B113" i="8"/>
  <c r="E98" i="2"/>
  <c r="B99" i="2"/>
  <c r="E113" i="8"/>
  <c r="B114" i="8"/>
  <c r="E99" i="2"/>
  <c r="B100" i="2"/>
  <c r="E114" i="8"/>
  <c r="B115" i="8"/>
  <c r="E100" i="2"/>
  <c r="B101" i="2"/>
  <c r="E115" i="8"/>
  <c r="B116" i="8"/>
  <c r="E101" i="2"/>
  <c r="B102" i="2"/>
  <c r="E116" i="8"/>
  <c r="B117" i="8"/>
  <c r="E102" i="2"/>
  <c r="B103" i="2"/>
  <c r="E117" i="8"/>
  <c r="B118" i="8"/>
  <c r="E103" i="2"/>
  <c r="B104" i="2"/>
  <c r="E118" i="8"/>
  <c r="B119" i="8"/>
  <c r="E104" i="2"/>
  <c r="B105" i="2"/>
  <c r="E119" i="8"/>
  <c r="B120" i="8"/>
  <c r="E105" i="2"/>
  <c r="B106" i="2"/>
  <c r="E120" i="8"/>
  <c r="B121" i="8"/>
  <c r="E106" i="2"/>
  <c r="B107" i="2"/>
  <c r="E121" i="8"/>
  <c r="B122" i="8"/>
  <c r="E107" i="2"/>
  <c r="B108" i="2"/>
  <c r="E122" i="8"/>
  <c r="B123" i="8"/>
  <c r="E108" i="2"/>
  <c r="B109" i="2"/>
  <c r="E123" i="8"/>
  <c r="B124" i="8"/>
  <c r="E109" i="2"/>
  <c r="B110" i="2"/>
  <c r="E124" i="8"/>
  <c r="B125" i="8"/>
  <c r="E110" i="2"/>
  <c r="B111" i="2"/>
  <c r="E125" i="8"/>
  <c r="B126" i="8"/>
  <c r="E111" i="2"/>
  <c r="B112" i="2"/>
  <c r="E126" i="8"/>
  <c r="B127" i="8"/>
  <c r="E112" i="2"/>
  <c r="B113" i="2"/>
  <c r="E127" i="8"/>
  <c r="B128" i="8"/>
  <c r="E113" i="2"/>
  <c r="B114" i="2"/>
  <c r="E128" i="8"/>
  <c r="B129" i="8"/>
  <c r="E114" i="2"/>
  <c r="B115" i="2"/>
  <c r="E129" i="8"/>
  <c r="B130" i="8"/>
  <c r="E115" i="2"/>
  <c r="B116" i="2"/>
  <c r="E130" i="8"/>
  <c r="B131" i="8"/>
  <c r="E116" i="2"/>
  <c r="B117" i="2"/>
  <c r="E131" i="8"/>
  <c r="B132" i="8"/>
  <c r="E117" i="2"/>
  <c r="B118" i="2"/>
  <c r="E132" i="8"/>
  <c r="B133" i="8"/>
  <c r="E118" i="2"/>
  <c r="B119" i="2"/>
  <c r="E133" i="8"/>
  <c r="B134" i="8"/>
  <c r="E119" i="2"/>
  <c r="B120" i="2"/>
  <c r="E134" i="8"/>
  <c r="B135" i="8"/>
  <c r="E120" i="2"/>
  <c r="B121" i="2"/>
  <c r="E135" i="8"/>
  <c r="B136" i="8"/>
  <c r="E121" i="2"/>
  <c r="B122" i="2"/>
  <c r="E136" i="8"/>
  <c r="B137" i="8"/>
  <c r="E122" i="2"/>
  <c r="B123" i="2"/>
  <c r="E137" i="8"/>
  <c r="B138" i="8"/>
  <c r="E123" i="2"/>
  <c r="B124" i="2"/>
  <c r="E138" i="8"/>
  <c r="B139" i="8"/>
  <c r="E124" i="2"/>
  <c r="B125" i="2"/>
  <c r="E139" i="8"/>
  <c r="B140" i="8"/>
  <c r="E125" i="2"/>
  <c r="B126" i="2"/>
  <c r="E140" i="8"/>
  <c r="B141" i="8"/>
  <c r="E126" i="2"/>
  <c r="B127" i="2"/>
  <c r="E141" i="8"/>
  <c r="B142" i="8"/>
  <c r="E127" i="2"/>
  <c r="B128" i="2"/>
  <c r="E142" i="8"/>
  <c r="B143" i="8"/>
  <c r="E128" i="2"/>
  <c r="B129" i="2"/>
  <c r="E143" i="8"/>
  <c r="B144" i="8"/>
  <c r="E129" i="2"/>
  <c r="B130" i="2"/>
  <c r="E144" i="8"/>
  <c r="B145" i="8"/>
  <c r="E130" i="2"/>
  <c r="B131" i="2"/>
  <c r="E145" i="8"/>
  <c r="B146" i="8"/>
  <c r="E131" i="2"/>
  <c r="B132" i="2"/>
  <c r="E146" i="8"/>
  <c r="B147" i="8"/>
  <c r="E132" i="2"/>
  <c r="B133" i="2"/>
  <c r="E147" i="8"/>
  <c r="B148" i="8"/>
  <c r="E133" i="2"/>
  <c r="B134" i="2"/>
  <c r="E148" i="8"/>
  <c r="B149" i="8"/>
  <c r="E134" i="2"/>
  <c r="B135" i="2"/>
  <c r="E149" i="8"/>
  <c r="B150" i="8"/>
  <c r="E135" i="2"/>
  <c r="B136" i="2"/>
  <c r="E150" i="8"/>
  <c r="B151" i="8"/>
  <c r="E136" i="2"/>
  <c r="B137" i="2"/>
  <c r="E151" i="8"/>
  <c r="B152" i="8"/>
  <c r="E137" i="2"/>
  <c r="B138" i="2"/>
  <c r="E152" i="8"/>
  <c r="B153" i="8"/>
  <c r="E138" i="2"/>
  <c r="B139" i="2"/>
  <c r="E153" i="8"/>
  <c r="B154" i="8"/>
  <c r="E139" i="2"/>
  <c r="B140" i="2"/>
  <c r="E154" i="8"/>
  <c r="B155" i="8"/>
  <c r="E140" i="2"/>
  <c r="B141" i="2"/>
  <c r="E155" i="8"/>
  <c r="B156" i="8"/>
  <c r="E141" i="2"/>
  <c r="B142" i="2"/>
  <c r="E156" i="8"/>
  <c r="B157" i="8"/>
  <c r="E142" i="2"/>
  <c r="B143" i="2"/>
  <c r="E157" i="8"/>
  <c r="B158" i="8"/>
  <c r="E143" i="2"/>
  <c r="B144" i="2"/>
  <c r="E158" i="8"/>
  <c r="B159" i="8"/>
  <c r="E144" i="2"/>
  <c r="B145" i="2"/>
  <c r="E159" i="8"/>
  <c r="B160" i="8"/>
  <c r="E145" i="2"/>
  <c r="B146" i="2"/>
  <c r="E160" i="8"/>
  <c r="B161" i="8"/>
  <c r="E146" i="2"/>
  <c r="B147" i="2"/>
  <c r="E161" i="8"/>
  <c r="B162" i="8"/>
  <c r="E147" i="2"/>
  <c r="B148" i="2"/>
  <c r="E162" i="8"/>
  <c r="B163" i="8"/>
  <c r="E148" i="2"/>
  <c r="B149" i="2"/>
  <c r="E163" i="8"/>
  <c r="B164" i="8"/>
  <c r="E149" i="2"/>
  <c r="B150" i="2"/>
  <c r="E164" i="8"/>
  <c r="B165" i="8"/>
  <c r="E150" i="2"/>
  <c r="B151" i="2"/>
  <c r="E165" i="8"/>
  <c r="B166" i="8"/>
  <c r="E151" i="2"/>
  <c r="B152" i="2"/>
  <c r="E166" i="8"/>
  <c r="B167" i="8"/>
  <c r="E152" i="2"/>
  <c r="B153" i="2"/>
  <c r="E167" i="8"/>
  <c r="B168" i="8"/>
  <c r="E153" i="2"/>
  <c r="B154" i="2"/>
  <c r="E168" i="8"/>
  <c r="B169" i="8"/>
  <c r="E154" i="2"/>
  <c r="B155" i="2"/>
  <c r="E169" i="8"/>
  <c r="B170" i="8"/>
  <c r="E155" i="2"/>
  <c r="B156" i="2"/>
  <c r="E170" i="8"/>
  <c r="B171" i="8"/>
  <c r="E156" i="2"/>
  <c r="B157" i="2"/>
  <c r="E171" i="8"/>
  <c r="B172" i="8"/>
  <c r="E157" i="2"/>
  <c r="B158" i="2"/>
  <c r="E172" i="8"/>
  <c r="B173" i="8"/>
  <c r="E158" i="2"/>
  <c r="B159" i="2"/>
  <c r="E173" i="8"/>
  <c r="B174" i="8"/>
  <c r="E159" i="2"/>
  <c r="B160" i="2"/>
  <c r="E174" i="8"/>
  <c r="B175" i="8"/>
  <c r="E160" i="2"/>
  <c r="B161" i="2"/>
  <c r="E175" i="8"/>
  <c r="B176" i="8"/>
  <c r="E161" i="2"/>
  <c r="B162" i="2"/>
  <c r="E176" i="8"/>
  <c r="B177" i="8"/>
  <c r="E162" i="2"/>
  <c r="B163" i="2"/>
  <c r="E177" i="8"/>
  <c r="B178" i="8"/>
  <c r="E163" i="2"/>
  <c r="B164" i="2"/>
  <c r="E178" i="8"/>
  <c r="B179" i="8"/>
  <c r="E164" i="2"/>
  <c r="B165" i="2"/>
  <c r="E179" i="8"/>
  <c r="B180" i="8"/>
  <c r="E165" i="2"/>
  <c r="B166" i="2"/>
  <c r="E180" i="8"/>
  <c r="B181" i="8"/>
  <c r="E166" i="2"/>
  <c r="B167" i="2"/>
  <c r="E181" i="8"/>
  <c r="B182" i="8"/>
  <c r="E167" i="2"/>
  <c r="B168" i="2"/>
  <c r="E182" i="8"/>
  <c r="B183" i="8"/>
  <c r="E168" i="2"/>
  <c r="B169" i="2"/>
  <c r="E183" i="8"/>
  <c r="B184" i="8"/>
  <c r="E169" i="2"/>
  <c r="B170" i="2"/>
  <c r="E184" i="8"/>
  <c r="B185" i="8"/>
  <c r="E170" i="2"/>
  <c r="B171" i="2"/>
  <c r="E185" i="8"/>
  <c r="B186" i="8"/>
  <c r="E171" i="2"/>
  <c r="B172" i="2"/>
  <c r="E186" i="8"/>
  <c r="B187" i="8"/>
  <c r="E172" i="2"/>
  <c r="B173" i="2"/>
  <c r="E187" i="8"/>
  <c r="B188" i="8"/>
  <c r="E173" i="2"/>
  <c r="B174" i="2"/>
  <c r="E188" i="8"/>
  <c r="B189" i="8"/>
  <c r="E174" i="2"/>
  <c r="B175" i="2"/>
  <c r="E189" i="8"/>
  <c r="B190" i="8"/>
  <c r="E175" i="2"/>
  <c r="B176" i="2"/>
  <c r="E190" i="8"/>
  <c r="B191" i="8"/>
  <c r="E176" i="2"/>
  <c r="B177" i="2"/>
  <c r="E191" i="8"/>
  <c r="B192" i="8"/>
  <c r="E177" i="2"/>
  <c r="B178" i="2"/>
  <c r="E192" i="8"/>
  <c r="B193" i="8"/>
  <c r="E178" i="2"/>
  <c r="B179" i="2"/>
  <c r="E193" i="8"/>
  <c r="B194" i="8"/>
  <c r="E179" i="2"/>
  <c r="B180" i="2"/>
  <c r="E194" i="8"/>
  <c r="B195" i="8"/>
  <c r="E180" i="2"/>
  <c r="B181" i="2"/>
  <c r="E195" i="8"/>
  <c r="B196" i="8"/>
  <c r="E181" i="2"/>
  <c r="B182" i="2"/>
  <c r="E196" i="8"/>
  <c r="B197" i="8"/>
  <c r="E182" i="2"/>
  <c r="B183" i="2"/>
  <c r="E197" i="8"/>
  <c r="B198" i="8"/>
  <c r="E183" i="2"/>
  <c r="B184" i="2"/>
  <c r="E198" i="8"/>
  <c r="B199" i="8"/>
  <c r="E184" i="2"/>
  <c r="B185" i="2"/>
  <c r="E199" i="8"/>
  <c r="B200" i="8"/>
  <c r="E185" i="2"/>
  <c r="B186" i="2"/>
  <c r="E200" i="8"/>
  <c r="B201" i="8"/>
  <c r="E186" i="2"/>
  <c r="B187" i="2"/>
  <c r="E201" i="8"/>
  <c r="B202" i="8"/>
  <c r="E187" i="2"/>
  <c r="B188" i="2"/>
  <c r="E202" i="8"/>
  <c r="B203" i="8"/>
  <c r="E188" i="2"/>
  <c r="B189" i="2"/>
  <c r="E203" i="8"/>
  <c r="B204" i="8"/>
  <c r="E189" i="2"/>
  <c r="B190" i="2"/>
  <c r="E204" i="8"/>
  <c r="B205" i="8"/>
  <c r="E190" i="2"/>
  <c r="B191" i="2"/>
  <c r="E205" i="8"/>
  <c r="B206" i="8"/>
  <c r="E191" i="2"/>
  <c r="B192" i="2"/>
  <c r="E206" i="8"/>
  <c r="B207" i="8"/>
  <c r="E192" i="2"/>
  <c r="B193" i="2"/>
  <c r="E207" i="8"/>
  <c r="B208" i="8"/>
  <c r="E193" i="2"/>
  <c r="B194" i="2"/>
  <c r="E208" i="8"/>
  <c r="B209" i="8"/>
  <c r="E194" i="2"/>
  <c r="B195" i="2"/>
  <c r="E209" i="8"/>
  <c r="B210" i="8"/>
  <c r="E195" i="2"/>
  <c r="B196" i="2"/>
  <c r="E210" i="8"/>
  <c r="B211" i="8"/>
  <c r="E196" i="2"/>
  <c r="B197" i="2"/>
  <c r="E211" i="8"/>
  <c r="B212" i="8"/>
  <c r="E197" i="2"/>
  <c r="B198" i="2"/>
  <c r="E212" i="8"/>
  <c r="B213" i="8"/>
  <c r="E198" i="2"/>
  <c r="B199" i="2"/>
  <c r="E213" i="8"/>
  <c r="B214" i="8"/>
  <c r="E199" i="2"/>
  <c r="B200" i="2"/>
  <c r="E214" i="8"/>
  <c r="B215" i="8"/>
  <c r="E200" i="2"/>
  <c r="B201" i="2"/>
  <c r="E215" i="8"/>
  <c r="B216" i="8"/>
  <c r="E201" i="2"/>
  <c r="B202" i="2"/>
  <c r="E216" i="8"/>
  <c r="B217" i="8"/>
  <c r="E202" i="2"/>
  <c r="B203" i="2"/>
  <c r="E217" i="8"/>
  <c r="B218" i="8"/>
  <c r="E203" i="2"/>
  <c r="B204" i="2"/>
  <c r="E218" i="8"/>
  <c r="B219" i="8"/>
  <c r="E204" i="2"/>
  <c r="B205" i="2"/>
  <c r="E219" i="8"/>
  <c r="B220" i="8"/>
  <c r="E205" i="2"/>
  <c r="B206" i="2"/>
  <c r="E220" i="8"/>
  <c r="B221" i="8"/>
  <c r="E206" i="2"/>
  <c r="B207" i="2"/>
  <c r="E221" i="8"/>
  <c r="B222" i="8"/>
  <c r="E207" i="2"/>
  <c r="B208" i="2"/>
  <c r="E222" i="8"/>
  <c r="B223" i="8"/>
  <c r="E208" i="2"/>
  <c r="B209" i="2"/>
  <c r="E223" i="8"/>
  <c r="B224" i="8"/>
  <c r="E209" i="2"/>
  <c r="B210" i="2"/>
  <c r="E224" i="8"/>
  <c r="B225" i="8"/>
  <c r="E210" i="2"/>
  <c r="B211" i="2"/>
  <c r="E225" i="8"/>
  <c r="B226" i="8"/>
  <c r="E211" i="2"/>
  <c r="B212" i="2"/>
  <c r="E226" i="8"/>
  <c r="B227" i="8"/>
  <c r="E212" i="2"/>
  <c r="B213" i="2"/>
  <c r="E227" i="8"/>
  <c r="B228" i="8"/>
  <c r="E213" i="2"/>
  <c r="B214" i="2"/>
  <c r="E228" i="8"/>
  <c r="B229" i="8"/>
  <c r="E214" i="2"/>
  <c r="B215" i="2"/>
  <c r="E229" i="8"/>
  <c r="B230" i="8"/>
  <c r="E215" i="2"/>
  <c r="B216" i="2"/>
  <c r="E230" i="8"/>
  <c r="B231" i="8"/>
  <c r="E216" i="2"/>
  <c r="B217" i="2"/>
  <c r="E231" i="8"/>
  <c r="B232" i="8"/>
  <c r="E217" i="2"/>
  <c r="B218" i="2"/>
  <c r="E232" i="8"/>
  <c r="B233" i="8"/>
  <c r="E218" i="2"/>
  <c r="B219" i="2"/>
  <c r="E233" i="8"/>
  <c r="B234" i="8"/>
  <c r="E219" i="2"/>
  <c r="B220" i="2"/>
  <c r="E234" i="8"/>
  <c r="B235" i="8"/>
  <c r="E220" i="2"/>
  <c r="B221" i="2"/>
  <c r="E235" i="8"/>
  <c r="B236" i="8"/>
  <c r="E221" i="2"/>
  <c r="B222" i="2"/>
  <c r="E236" i="8"/>
  <c r="B237" i="8"/>
  <c r="E222" i="2"/>
  <c r="B223" i="2"/>
  <c r="E237" i="8"/>
  <c r="B238" i="8"/>
  <c r="E223" i="2"/>
  <c r="B224" i="2"/>
  <c r="E238" i="8"/>
  <c r="B239" i="8"/>
  <c r="E224" i="2"/>
  <c r="B225" i="2"/>
  <c r="E239" i="8"/>
  <c r="B240" i="8"/>
  <c r="E225" i="2"/>
  <c r="B226" i="2"/>
  <c r="E240" i="8"/>
  <c r="B241" i="8"/>
  <c r="E226" i="2"/>
  <c r="B227" i="2"/>
  <c r="E241" i="8"/>
  <c r="B242" i="8"/>
  <c r="E227" i="2"/>
  <c r="B228" i="2"/>
  <c r="E242" i="8"/>
  <c r="B243" i="8"/>
  <c r="E228" i="2"/>
  <c r="B229" i="2"/>
  <c r="E243" i="8"/>
  <c r="B244" i="8"/>
  <c r="E229" i="2"/>
  <c r="B230" i="2"/>
  <c r="E244" i="8"/>
  <c r="B245" i="8"/>
  <c r="E230" i="2"/>
  <c r="B231" i="2"/>
  <c r="E245" i="8"/>
  <c r="B246" i="8"/>
  <c r="E231" i="2"/>
  <c r="B232" i="2"/>
  <c r="E246" i="8"/>
  <c r="B247" i="8"/>
  <c r="E232" i="2"/>
  <c r="B233" i="2"/>
  <c r="E247" i="8"/>
  <c r="B248" i="8"/>
  <c r="E233" i="2"/>
  <c r="B234" i="2"/>
  <c r="E248" i="8"/>
  <c r="B249" i="8"/>
  <c r="E234" i="2"/>
  <c r="B235" i="2"/>
  <c r="E249" i="8"/>
  <c r="B250" i="8"/>
  <c r="E235" i="2"/>
  <c r="B236" i="2"/>
  <c r="E250" i="8"/>
  <c r="B251" i="8"/>
  <c r="E236" i="2"/>
  <c r="B237" i="2"/>
  <c r="E251" i="8"/>
  <c r="B252" i="8"/>
  <c r="E237" i="2"/>
  <c r="B238" i="2"/>
  <c r="E252" i="8"/>
  <c r="B253" i="8"/>
  <c r="E238" i="2"/>
  <c r="B239" i="2"/>
  <c r="E253" i="8"/>
  <c r="B254" i="8"/>
  <c r="E239" i="2"/>
  <c r="B240" i="2"/>
  <c r="E254" i="8"/>
  <c r="B255" i="8"/>
  <c r="E240" i="2"/>
  <c r="B241" i="2"/>
  <c r="E255" i="8"/>
  <c r="B256" i="8"/>
  <c r="E241" i="2"/>
  <c r="B242" i="2"/>
  <c r="E256" i="8"/>
  <c r="B257" i="8"/>
  <c r="E242" i="2"/>
  <c r="B243" i="2"/>
  <c r="E257" i="8"/>
  <c r="B258" i="8"/>
  <c r="E243" i="2"/>
  <c r="B244" i="2"/>
  <c r="E258" i="8"/>
  <c r="B259" i="8"/>
  <c r="E244" i="2"/>
  <c r="B245" i="2"/>
  <c r="E259" i="8"/>
  <c r="B260" i="8"/>
  <c r="E245" i="2"/>
  <c r="B246" i="2"/>
  <c r="E260" i="8"/>
  <c r="B261" i="8"/>
  <c r="E246" i="2"/>
  <c r="B247" i="2"/>
  <c r="E261" i="8"/>
  <c r="B262" i="8"/>
  <c r="E247" i="2"/>
  <c r="B248" i="2"/>
  <c r="E262" i="8"/>
  <c r="B263" i="8"/>
  <c r="E248" i="2"/>
  <c r="B249" i="2"/>
  <c r="E263" i="8"/>
  <c r="B264" i="8"/>
  <c r="E249" i="2"/>
  <c r="B250" i="2"/>
  <c r="E264" i="8"/>
  <c r="B265" i="8"/>
  <c r="E250" i="2"/>
  <c r="B251" i="2"/>
  <c r="E265" i="8"/>
  <c r="B266" i="8"/>
  <c r="E251" i="2"/>
  <c r="B252" i="2"/>
  <c r="E266" i="8"/>
  <c r="B267" i="8"/>
  <c r="E252" i="2"/>
  <c r="B253" i="2"/>
  <c r="E267" i="8"/>
  <c r="B268" i="8"/>
  <c r="E253" i="2"/>
  <c r="B254" i="2"/>
  <c r="E268" i="8"/>
  <c r="B269" i="8"/>
  <c r="E254" i="2"/>
  <c r="B255" i="2"/>
  <c r="E269" i="8"/>
  <c r="B270" i="8"/>
  <c r="E255" i="2"/>
  <c r="B256" i="2"/>
  <c r="E270" i="8"/>
  <c r="B271" i="8"/>
  <c r="E256" i="2"/>
  <c r="B257" i="2"/>
  <c r="E271" i="8"/>
  <c r="B272" i="8"/>
  <c r="E257" i="2"/>
  <c r="B258" i="2"/>
  <c r="E272" i="8"/>
  <c r="B273" i="8"/>
  <c r="E258" i="2"/>
  <c r="B259" i="2"/>
  <c r="E273" i="8"/>
  <c r="B274" i="8"/>
  <c r="E259" i="2"/>
  <c r="B260" i="2"/>
  <c r="E274" i="8"/>
  <c r="B275" i="8"/>
  <c r="E260" i="2"/>
  <c r="B261" i="2"/>
  <c r="E275" i="8"/>
  <c r="B276" i="8"/>
  <c r="E261" i="2"/>
  <c r="B262" i="2"/>
  <c r="E276" i="8"/>
  <c r="B277" i="8"/>
  <c r="E262" i="2"/>
  <c r="B263" i="2"/>
  <c r="E277" i="8"/>
  <c r="B278" i="8"/>
  <c r="E263" i="2"/>
  <c r="B264" i="2"/>
  <c r="E278" i="8"/>
  <c r="B279" i="8"/>
  <c r="E264" i="2"/>
  <c r="B265" i="2"/>
  <c r="E279" i="8"/>
  <c r="B280" i="8"/>
  <c r="E265" i="2"/>
  <c r="B266" i="2"/>
  <c r="E280" i="8"/>
  <c r="B281" i="8"/>
  <c r="E266" i="2"/>
  <c r="B267" i="2"/>
  <c r="E281" i="8"/>
  <c r="B282" i="8"/>
  <c r="E267" i="2"/>
  <c r="B268" i="2"/>
  <c r="E282" i="8"/>
  <c r="B283" i="8"/>
  <c r="E268" i="2"/>
  <c r="B269" i="2"/>
  <c r="E283" i="8"/>
  <c r="B284" i="8"/>
  <c r="E269" i="2"/>
  <c r="B270" i="2"/>
  <c r="E284" i="8"/>
  <c r="B285" i="8"/>
  <c r="E270" i="2"/>
  <c r="B271" i="2"/>
  <c r="E285" i="8"/>
  <c r="B286" i="8"/>
  <c r="E271" i="2"/>
  <c r="B272" i="2"/>
  <c r="E286" i="8"/>
  <c r="B287" i="8"/>
  <c r="E272" i="2"/>
  <c r="B273" i="2"/>
  <c r="E287" i="8"/>
  <c r="B288" i="8"/>
  <c r="E273" i="2"/>
  <c r="B274" i="2"/>
  <c r="E288" i="8"/>
  <c r="B289" i="8"/>
  <c r="E274" i="2"/>
  <c r="B275" i="2"/>
  <c r="E289" i="8"/>
  <c r="B290" i="8"/>
  <c r="E275" i="2"/>
  <c r="B276" i="2"/>
  <c r="E290" i="8"/>
  <c r="B291" i="8"/>
  <c r="E276" i="2"/>
  <c r="B277" i="2"/>
  <c r="E291" i="8"/>
  <c r="B292" i="8"/>
  <c r="E277" i="2"/>
  <c r="B278" i="2"/>
  <c r="E292" i="8"/>
  <c r="B293" i="8"/>
  <c r="E278" i="2"/>
  <c r="B279" i="2"/>
  <c r="E293" i="8"/>
  <c r="B294" i="8"/>
  <c r="E279" i="2"/>
  <c r="B280" i="2"/>
  <c r="E294" i="8"/>
  <c r="B295" i="8"/>
  <c r="E280" i="2"/>
  <c r="B281" i="2"/>
  <c r="E295" i="8"/>
  <c r="B296" i="8"/>
  <c r="E281" i="2"/>
  <c r="B282" i="2"/>
  <c r="E296" i="8"/>
  <c r="B297" i="8"/>
  <c r="E282" i="2"/>
  <c r="B283" i="2"/>
  <c r="E297" i="8"/>
  <c r="B298" i="8"/>
  <c r="E283" i="2"/>
  <c r="B284" i="2"/>
  <c r="E298" i="8"/>
  <c r="B299" i="8"/>
  <c r="B300" i="8"/>
  <c r="E284" i="2"/>
  <c r="B285" i="2"/>
  <c r="E300" i="8"/>
  <c r="B301" i="8"/>
  <c r="E299" i="8"/>
  <c r="E285" i="2"/>
  <c r="B286" i="2"/>
  <c r="E301" i="8"/>
  <c r="B302" i="8"/>
  <c r="E286" i="2"/>
  <c r="B287" i="2"/>
  <c r="E302" i="8"/>
  <c r="B303" i="8"/>
  <c r="E287" i="2"/>
  <c r="B288" i="2"/>
  <c r="E303" i="8"/>
  <c r="B304" i="8"/>
  <c r="E288" i="2"/>
  <c r="B289" i="2"/>
  <c r="E304" i="8"/>
  <c r="B305" i="8"/>
  <c r="E289" i="2"/>
  <c r="B290" i="2"/>
  <c r="E305" i="8"/>
  <c r="B306" i="8"/>
  <c r="E290" i="2"/>
  <c r="B291" i="2"/>
  <c r="E306" i="8"/>
  <c r="B307" i="8"/>
  <c r="E291" i="2"/>
  <c r="B292" i="2"/>
  <c r="E307" i="8"/>
  <c r="B308" i="8"/>
  <c r="E292" i="2"/>
  <c r="B293" i="2"/>
  <c r="E308" i="8"/>
  <c r="B309" i="8"/>
  <c r="E293" i="2"/>
  <c r="B294" i="2"/>
  <c r="E309" i="8"/>
  <c r="B310" i="8"/>
  <c r="E294" i="2"/>
  <c r="B295" i="2"/>
  <c r="E310" i="8"/>
  <c r="B311" i="8"/>
  <c r="E295" i="2"/>
  <c r="B296" i="2"/>
  <c r="E311" i="8"/>
  <c r="B312" i="8"/>
  <c r="E296" i="2"/>
  <c r="B297" i="2"/>
  <c r="E312" i="8"/>
  <c r="B313" i="8"/>
  <c r="E297" i="2"/>
  <c r="B298" i="2"/>
  <c r="E313" i="8"/>
  <c r="B314" i="8"/>
  <c r="E298" i="2"/>
  <c r="B299" i="2"/>
  <c r="E314" i="8"/>
  <c r="B315" i="8"/>
  <c r="E299" i="2"/>
  <c r="B300" i="2"/>
  <c r="E315" i="8"/>
  <c r="B316" i="8"/>
  <c r="E300" i="2"/>
  <c r="B301" i="2"/>
  <c r="E316" i="8"/>
  <c r="B317" i="8"/>
  <c r="E301" i="2"/>
  <c r="B302" i="2"/>
  <c r="E317" i="8"/>
  <c r="B318" i="8"/>
  <c r="E302" i="2"/>
  <c r="B303" i="2"/>
  <c r="E318" i="8"/>
  <c r="B319" i="8"/>
  <c r="E303" i="2"/>
  <c r="B304" i="2"/>
  <c r="E319" i="8"/>
  <c r="B320" i="8"/>
  <c r="E304" i="2"/>
  <c r="B305" i="2"/>
  <c r="E320" i="8"/>
  <c r="B321" i="8"/>
  <c r="E305" i="2"/>
  <c r="B306" i="2"/>
  <c r="E321" i="8"/>
  <c r="B322" i="8"/>
  <c r="E306" i="2"/>
  <c r="B307" i="2"/>
  <c r="E322" i="8"/>
  <c r="B323" i="8"/>
  <c r="E307" i="2"/>
  <c r="B308" i="2"/>
  <c r="E323" i="8"/>
  <c r="B324" i="8"/>
  <c r="E308" i="2"/>
  <c r="B309" i="2"/>
  <c r="E324" i="8"/>
  <c r="B325" i="8"/>
  <c r="E309" i="2"/>
  <c r="B310" i="2"/>
  <c r="E325" i="8"/>
  <c r="B326" i="8"/>
  <c r="E310" i="2"/>
  <c r="B311" i="2"/>
  <c r="E326" i="8"/>
  <c r="B327" i="8"/>
  <c r="E311" i="2"/>
  <c r="B312" i="2"/>
  <c r="E327" i="8"/>
  <c r="B328" i="8"/>
  <c r="E312" i="2"/>
  <c r="B313" i="2"/>
  <c r="E328" i="8"/>
  <c r="B329" i="8"/>
  <c r="E313" i="2"/>
  <c r="B314" i="2"/>
  <c r="E329" i="8"/>
  <c r="B330" i="8"/>
  <c r="E314" i="2"/>
  <c r="B315" i="2"/>
  <c r="E330" i="8"/>
  <c r="B331" i="8"/>
  <c r="E315" i="2"/>
  <c r="B316" i="2"/>
  <c r="E331" i="8"/>
  <c r="B332" i="8"/>
  <c r="E316" i="2"/>
  <c r="B317" i="2"/>
  <c r="E332" i="8"/>
  <c r="B333" i="8"/>
  <c r="E317" i="2"/>
  <c r="B318" i="2"/>
  <c r="E333" i="8"/>
  <c r="B334" i="8"/>
  <c r="E318" i="2"/>
  <c r="B319" i="2"/>
  <c r="E334" i="8"/>
  <c r="B335" i="8"/>
  <c r="E319" i="2"/>
  <c r="B320" i="2"/>
  <c r="E335" i="8"/>
  <c r="B336" i="8"/>
  <c r="E320" i="2"/>
  <c r="B321" i="2"/>
  <c r="E336" i="8"/>
  <c r="B337" i="8"/>
  <c r="E321" i="2"/>
  <c r="B322" i="2"/>
  <c r="E337" i="8"/>
  <c r="B338" i="8"/>
  <c r="E322" i="2"/>
  <c r="B323" i="2"/>
  <c r="E338" i="8"/>
  <c r="B339" i="8"/>
  <c r="E323" i="2"/>
  <c r="B324" i="2"/>
  <c r="E339" i="8"/>
  <c r="B340" i="8"/>
  <c r="E324" i="2"/>
  <c r="B325" i="2"/>
  <c r="E340" i="8"/>
  <c r="B341" i="8"/>
  <c r="E325" i="2"/>
  <c r="B326" i="2"/>
  <c r="E341" i="8"/>
  <c r="B342" i="8"/>
  <c r="E326" i="2"/>
  <c r="B327" i="2"/>
  <c r="E342" i="8"/>
  <c r="B343" i="8"/>
  <c r="E327" i="2"/>
  <c r="B328" i="2"/>
  <c r="E343" i="8"/>
  <c r="B344" i="8"/>
  <c r="E328" i="2"/>
  <c r="B329" i="2"/>
  <c r="E344" i="8"/>
  <c r="B345" i="8"/>
  <c r="E329" i="2"/>
  <c r="B330" i="2"/>
  <c r="E345" i="8"/>
  <c r="B346" i="8"/>
  <c r="E330" i="2"/>
  <c r="B331" i="2"/>
  <c r="E346" i="8"/>
  <c r="B347" i="8"/>
  <c r="E331" i="2"/>
  <c r="B332" i="2"/>
  <c r="E347" i="8"/>
  <c r="B348" i="8"/>
  <c r="E332" i="2"/>
  <c r="B333" i="2"/>
  <c r="E348" i="8"/>
  <c r="B349" i="8"/>
  <c r="E333" i="2"/>
  <c r="B334" i="2"/>
  <c r="E349" i="8"/>
  <c r="B350" i="8"/>
  <c r="E334" i="2"/>
  <c r="B335" i="2"/>
  <c r="E350" i="8"/>
  <c r="B351" i="8"/>
  <c r="E335" i="2"/>
  <c r="B336" i="2"/>
  <c r="E351" i="8"/>
  <c r="B352" i="8"/>
  <c r="E336" i="2"/>
  <c r="B337" i="2"/>
  <c r="E352" i="8"/>
  <c r="B353" i="8"/>
  <c r="E337" i="2"/>
  <c r="B338" i="2"/>
  <c r="E353" i="8"/>
  <c r="B354" i="8"/>
  <c r="E338" i="2"/>
  <c r="B339" i="2"/>
  <c r="E354" i="8"/>
  <c r="B355" i="8"/>
  <c r="E339" i="2"/>
  <c r="B340" i="2"/>
  <c r="E355" i="8"/>
  <c r="B356" i="8"/>
  <c r="E340" i="2"/>
  <c r="B341" i="2"/>
  <c r="E356" i="8"/>
  <c r="B357" i="8"/>
  <c r="E341" i="2"/>
  <c r="B342" i="2"/>
  <c r="E357" i="8"/>
  <c r="B358" i="8"/>
  <c r="E342" i="2"/>
  <c r="B343" i="2"/>
  <c r="E358" i="8"/>
  <c r="B359" i="8"/>
  <c r="E343" i="2"/>
  <c r="B344" i="2"/>
  <c r="E359" i="8"/>
  <c r="B360" i="8"/>
  <c r="E344" i="2"/>
  <c r="B345" i="2"/>
  <c r="E360" i="8"/>
  <c r="B361" i="8"/>
  <c r="E345" i="2"/>
  <c r="B346" i="2"/>
  <c r="E361" i="8"/>
  <c r="B362" i="8"/>
  <c r="E346" i="2"/>
  <c r="B347" i="2"/>
  <c r="E362" i="8"/>
  <c r="B363" i="8"/>
  <c r="E347" i="2"/>
  <c r="B348" i="2"/>
  <c r="E363" i="8"/>
  <c r="B364" i="8"/>
  <c r="E348" i="2"/>
  <c r="B349" i="2"/>
  <c r="E364" i="8"/>
  <c r="B365" i="8"/>
  <c r="E349" i="2"/>
  <c r="B350" i="2"/>
  <c r="E365" i="8"/>
  <c r="B366" i="8"/>
  <c r="E350" i="2"/>
  <c r="B351" i="2"/>
  <c r="E366" i="8"/>
  <c r="B367" i="8"/>
  <c r="E351" i="2"/>
  <c r="B352" i="2"/>
  <c r="E367" i="8"/>
  <c r="B368" i="8"/>
  <c r="E352" i="2"/>
  <c r="B353" i="2"/>
  <c r="E368" i="8"/>
  <c r="B369" i="8"/>
  <c r="E353" i="2"/>
  <c r="B354" i="2"/>
  <c r="E369" i="8"/>
  <c r="B370" i="8"/>
  <c r="E354" i="2"/>
  <c r="B355" i="2"/>
  <c r="E370" i="8"/>
  <c r="B371" i="8"/>
  <c r="E355" i="2"/>
  <c r="B356" i="2"/>
  <c r="E371" i="8"/>
  <c r="B372" i="8"/>
  <c r="E356" i="2"/>
  <c r="B357" i="2"/>
  <c r="E372" i="8"/>
  <c r="B373" i="8"/>
  <c r="E357" i="2"/>
  <c r="B358" i="2"/>
  <c r="E373" i="8"/>
  <c r="B374" i="8"/>
  <c r="E358" i="2"/>
  <c r="B359" i="2"/>
  <c r="E374" i="8"/>
  <c r="B375" i="8"/>
  <c r="E359" i="2"/>
  <c r="B360" i="2"/>
  <c r="E375" i="8"/>
  <c r="B376" i="8"/>
  <c r="E360" i="2"/>
  <c r="B361" i="2"/>
  <c r="E376" i="8"/>
  <c r="B377" i="8"/>
  <c r="E361" i="2"/>
  <c r="B362" i="2"/>
  <c r="E377" i="8"/>
  <c r="B378" i="8"/>
  <c r="E362" i="2"/>
  <c r="B363" i="2"/>
  <c r="E378" i="8"/>
  <c r="B379" i="8"/>
  <c r="E363" i="2"/>
  <c r="B364" i="2"/>
  <c r="E379" i="8"/>
  <c r="B380" i="8"/>
  <c r="E364" i="2"/>
  <c r="B365" i="2"/>
  <c r="E380" i="8"/>
  <c r="B381" i="8"/>
  <c r="E365" i="2"/>
  <c r="B366" i="2"/>
  <c r="E381" i="8"/>
  <c r="B382" i="8"/>
  <c r="E366" i="2"/>
  <c r="B367" i="2"/>
  <c r="E382" i="8"/>
  <c r="B383" i="8"/>
  <c r="E367" i="2"/>
  <c r="B368" i="2"/>
  <c r="E383" i="8"/>
  <c r="B384" i="8"/>
  <c r="E368" i="2"/>
  <c r="B369" i="2"/>
  <c r="E384" i="8"/>
  <c r="B385" i="8"/>
  <c r="E369" i="2"/>
  <c r="B370" i="2"/>
  <c r="E385" i="8"/>
  <c r="B386" i="8"/>
  <c r="E370" i="2"/>
  <c r="B371" i="2"/>
  <c r="E386" i="8"/>
  <c r="B387" i="8"/>
  <c r="E371" i="2"/>
  <c r="B372" i="2"/>
  <c r="E387" i="8"/>
  <c r="B388" i="8"/>
  <c r="E372" i="2"/>
  <c r="B373" i="2"/>
  <c r="E388" i="8"/>
  <c r="B389" i="8"/>
  <c r="E373" i="2"/>
  <c r="B374" i="2"/>
  <c r="E389" i="8"/>
  <c r="B390" i="8"/>
  <c r="E374" i="2"/>
  <c r="B375" i="2"/>
  <c r="E390" i="8"/>
  <c r="B391" i="8"/>
  <c r="E375" i="2"/>
  <c r="B376" i="2"/>
  <c r="E391" i="8"/>
  <c r="B392" i="8"/>
  <c r="E376" i="2"/>
  <c r="B377" i="2"/>
  <c r="E392" i="8"/>
  <c r="B393" i="8"/>
  <c r="E377" i="2"/>
  <c r="B378" i="2"/>
  <c r="E393" i="8"/>
  <c r="B394" i="8"/>
  <c r="E378" i="2"/>
  <c r="B379" i="2"/>
  <c r="E394" i="8"/>
  <c r="B395" i="8"/>
  <c r="E379" i="2"/>
  <c r="B380" i="2"/>
  <c r="E395" i="8"/>
  <c r="B396" i="8"/>
  <c r="E380" i="2"/>
  <c r="B381" i="2"/>
  <c r="E396" i="8"/>
  <c r="B397" i="8"/>
  <c r="E381" i="2"/>
  <c r="B382" i="2"/>
  <c r="E397" i="8"/>
  <c r="B398" i="8"/>
  <c r="E382" i="2"/>
  <c r="B383" i="2"/>
  <c r="E398" i="8"/>
  <c r="B399" i="8"/>
  <c r="E383" i="2"/>
  <c r="B384" i="2"/>
  <c r="E399" i="8"/>
  <c r="B400" i="8"/>
  <c r="E384" i="2"/>
  <c r="B385" i="2"/>
  <c r="E400" i="8"/>
  <c r="B401" i="8"/>
  <c r="E385" i="2"/>
  <c r="B386" i="2"/>
  <c r="E401" i="8"/>
  <c r="B402" i="8"/>
  <c r="E386" i="2"/>
  <c r="B387" i="2"/>
  <c r="E402" i="8"/>
  <c r="B403" i="8"/>
  <c r="E387" i="2"/>
  <c r="B388" i="2"/>
  <c r="E403" i="8"/>
  <c r="B404" i="8"/>
  <c r="E388" i="2"/>
  <c r="B389" i="2"/>
  <c r="E404" i="8"/>
  <c r="B405" i="8"/>
  <c r="E389" i="2"/>
  <c r="B390" i="2"/>
  <c r="E405" i="8"/>
  <c r="B406" i="8"/>
  <c r="E390" i="2"/>
  <c r="B391" i="2"/>
  <c r="E406" i="8"/>
  <c r="B407" i="8"/>
  <c r="E391" i="2"/>
  <c r="B392" i="2"/>
  <c r="E407" i="8"/>
  <c r="B408" i="8"/>
  <c r="E392" i="2"/>
  <c r="B393" i="2"/>
  <c r="E408" i="8"/>
  <c r="B409" i="8"/>
  <c r="E393" i="2"/>
  <c r="B394" i="2"/>
  <c r="E409" i="8"/>
  <c r="B410" i="8"/>
  <c r="E394" i="2"/>
  <c r="B395" i="2"/>
  <c r="E410" i="8"/>
  <c r="B411" i="8"/>
  <c r="E395" i="2"/>
  <c r="B396" i="2"/>
  <c r="E411" i="8"/>
  <c r="B412" i="8"/>
  <c r="E396" i="2"/>
  <c r="B397" i="2"/>
  <c r="E412" i="8"/>
  <c r="B413" i="8"/>
  <c r="E397" i="2"/>
  <c r="B398" i="2"/>
  <c r="E413" i="8"/>
  <c r="B414" i="8"/>
  <c r="E398" i="2"/>
  <c r="B399" i="2"/>
  <c r="E414" i="8"/>
  <c r="B415" i="8"/>
  <c r="E399" i="2"/>
  <c r="B400" i="2"/>
  <c r="E415" i="8"/>
  <c r="B416" i="8"/>
  <c r="E400" i="2"/>
  <c r="B401" i="2"/>
  <c r="E416" i="8"/>
  <c r="B417" i="8"/>
  <c r="E401" i="2"/>
  <c r="B402" i="2"/>
  <c r="E417" i="8"/>
  <c r="B418" i="8"/>
  <c r="E402" i="2"/>
  <c r="B403" i="2"/>
  <c r="E418" i="8"/>
  <c r="B419" i="8"/>
  <c r="E403" i="2"/>
  <c r="B404" i="2"/>
  <c r="E419" i="8"/>
  <c r="B420" i="8"/>
  <c r="E404" i="2"/>
  <c r="B405" i="2"/>
  <c r="E420" i="8"/>
  <c r="B421" i="8"/>
  <c r="E405" i="2"/>
  <c r="B406" i="2"/>
  <c r="E421" i="8"/>
  <c r="B422" i="8"/>
  <c r="E406" i="2"/>
  <c r="B407" i="2"/>
  <c r="E422" i="8"/>
  <c r="B423" i="8"/>
  <c r="E407" i="2"/>
  <c r="B408" i="2"/>
  <c r="E423" i="8"/>
  <c r="B424" i="8"/>
  <c r="E408" i="2"/>
  <c r="B409" i="2"/>
  <c r="E424" i="8"/>
  <c r="B425" i="8"/>
  <c r="E409" i="2"/>
  <c r="B410" i="2"/>
  <c r="E425" i="8"/>
  <c r="B426" i="8"/>
  <c r="E410" i="2"/>
  <c r="B411" i="2"/>
  <c r="E426" i="8"/>
  <c r="B427" i="8"/>
  <c r="E411" i="2"/>
  <c r="B412" i="2"/>
  <c r="E427" i="8"/>
  <c r="B428" i="8"/>
  <c r="E412" i="2"/>
  <c r="B413" i="2"/>
  <c r="E428" i="8"/>
  <c r="B429" i="8"/>
  <c r="E413" i="2"/>
  <c r="B414" i="2"/>
  <c r="E429" i="8"/>
  <c r="B430" i="8"/>
  <c r="E414" i="2"/>
  <c r="B415" i="2"/>
  <c r="E430" i="8"/>
  <c r="B431" i="8"/>
  <c r="E415" i="2"/>
  <c r="B416" i="2"/>
  <c r="E431" i="8"/>
  <c r="B432" i="8"/>
  <c r="E416" i="2"/>
  <c r="B417" i="2"/>
  <c r="E432" i="8"/>
  <c r="B433" i="8"/>
  <c r="E417" i="2"/>
  <c r="B418" i="2"/>
  <c r="E433" i="8"/>
  <c r="B434" i="8"/>
  <c r="E418" i="2"/>
  <c r="B419" i="2"/>
  <c r="E434" i="8"/>
  <c r="B435" i="8"/>
  <c r="E419" i="2"/>
  <c r="B420" i="2"/>
  <c r="E435" i="8"/>
  <c r="B436" i="8"/>
  <c r="E420" i="2"/>
  <c r="B421" i="2"/>
  <c r="E436" i="8"/>
  <c r="B437" i="8"/>
  <c r="E421" i="2"/>
  <c r="B422" i="2"/>
  <c r="E437" i="8"/>
  <c r="B438" i="8"/>
  <c r="E422" i="2"/>
  <c r="B423" i="2"/>
  <c r="E438" i="8"/>
  <c r="B439" i="8"/>
  <c r="E423" i="2"/>
  <c r="B424" i="2"/>
  <c r="E439" i="8"/>
  <c r="B440" i="8"/>
  <c r="E424" i="2"/>
  <c r="B425" i="2"/>
  <c r="E440" i="8"/>
  <c r="B441" i="8"/>
  <c r="E425" i="2"/>
  <c r="B426" i="2"/>
  <c r="E441" i="8"/>
  <c r="B442" i="8"/>
  <c r="E426" i="2"/>
  <c r="B427" i="2"/>
  <c r="E442" i="8"/>
  <c r="B443" i="8"/>
  <c r="E427" i="2"/>
  <c r="B428" i="2"/>
  <c r="E443" i="8"/>
  <c r="B444" i="8"/>
  <c r="E428" i="2"/>
  <c r="B429" i="2"/>
  <c r="E444" i="8"/>
  <c r="B445" i="8"/>
  <c r="E429" i="2"/>
  <c r="B430" i="2"/>
  <c r="E445" i="8"/>
  <c r="B446" i="8"/>
  <c r="E430" i="2"/>
  <c r="B431" i="2"/>
  <c r="E446" i="8"/>
  <c r="B447" i="8"/>
  <c r="E431" i="2"/>
  <c r="B432" i="2"/>
  <c r="E447" i="8"/>
  <c r="B448" i="8"/>
  <c r="E432" i="2"/>
  <c r="B433" i="2"/>
  <c r="E448" i="8"/>
  <c r="B449" i="8"/>
  <c r="E433" i="2"/>
  <c r="B434" i="2"/>
  <c r="E449" i="8"/>
  <c r="B450" i="8"/>
  <c r="E434" i="2"/>
  <c r="B435" i="2"/>
  <c r="E450" i="8"/>
  <c r="B451" i="8"/>
  <c r="E435" i="2"/>
  <c r="B436" i="2"/>
  <c r="E451" i="8"/>
  <c r="B452" i="8"/>
  <c r="E436" i="2"/>
  <c r="B437" i="2"/>
  <c r="E452" i="8"/>
  <c r="B453" i="8"/>
  <c r="E437" i="2"/>
  <c r="B438" i="2"/>
  <c r="E453" i="8"/>
  <c r="B454" i="8"/>
  <c r="E438" i="2"/>
  <c r="B439" i="2"/>
  <c r="E454" i="8"/>
  <c r="B455" i="8"/>
  <c r="E439" i="2"/>
  <c r="B440" i="2"/>
  <c r="E455" i="8"/>
  <c r="B456" i="8"/>
  <c r="E440" i="2"/>
  <c r="B441" i="2"/>
  <c r="E456" i="8"/>
  <c r="B457" i="8"/>
  <c r="E441" i="2"/>
  <c r="B442" i="2"/>
  <c r="E457" i="8"/>
  <c r="B458" i="8"/>
  <c r="E442" i="2"/>
  <c r="B443" i="2"/>
  <c r="E458" i="8"/>
  <c r="B459" i="8"/>
  <c r="E443" i="2"/>
  <c r="B444" i="2"/>
  <c r="E459" i="8"/>
  <c r="B460" i="8"/>
  <c r="E444" i="2"/>
  <c r="B445" i="2"/>
  <c r="E460" i="8"/>
  <c r="B461" i="8"/>
  <c r="E445" i="2"/>
  <c r="B446" i="2"/>
  <c r="E461" i="8"/>
  <c r="B462" i="8"/>
  <c r="E446" i="2"/>
  <c r="B447" i="2"/>
  <c r="E462" i="8"/>
  <c r="B463" i="8"/>
  <c r="E447" i="2"/>
  <c r="B448" i="2"/>
  <c r="E463" i="8"/>
  <c r="B464" i="8"/>
  <c r="E448" i="2"/>
  <c r="B449" i="2"/>
  <c r="E464" i="8"/>
  <c r="B465" i="8"/>
  <c r="E449" i="2"/>
  <c r="B450" i="2"/>
  <c r="E465" i="8"/>
  <c r="B466" i="8"/>
  <c r="E450" i="2"/>
  <c r="B451" i="2"/>
  <c r="E466" i="8"/>
  <c r="B467" i="8"/>
  <c r="E451" i="2"/>
  <c r="B452" i="2"/>
  <c r="E467" i="8"/>
  <c r="B468" i="8"/>
  <c r="E452" i="2"/>
  <c r="B453" i="2"/>
  <c r="E468" i="8"/>
  <c r="B469" i="8"/>
  <c r="E453" i="2"/>
  <c r="B454" i="2"/>
  <c r="E469" i="8"/>
  <c r="B470" i="8"/>
  <c r="E454" i="2"/>
  <c r="B455" i="2"/>
  <c r="E470" i="8"/>
  <c r="B471" i="8"/>
  <c r="E455" i="2"/>
  <c r="B456" i="2"/>
  <c r="E471" i="8"/>
  <c r="B472" i="8"/>
  <c r="E456" i="2"/>
  <c r="B457" i="2"/>
  <c r="E472" i="8"/>
  <c r="B473" i="8"/>
  <c r="E457" i="2"/>
  <c r="B458" i="2"/>
  <c r="E473" i="8"/>
  <c r="B474" i="8"/>
  <c r="E458" i="2"/>
  <c r="B459" i="2"/>
  <c r="E474" i="8"/>
  <c r="B475" i="8"/>
  <c r="E459" i="2"/>
  <c r="B460" i="2"/>
  <c r="E475" i="8"/>
  <c r="B476" i="8"/>
  <c r="E460" i="2"/>
  <c r="B461" i="2"/>
  <c r="E476" i="8"/>
  <c r="B477" i="8"/>
  <c r="E461" i="2"/>
  <c r="B462" i="2"/>
  <c r="E477" i="8"/>
  <c r="B478" i="8"/>
  <c r="E462" i="2"/>
  <c r="B463" i="2"/>
  <c r="E478" i="8"/>
  <c r="B479" i="8"/>
  <c r="E463" i="2"/>
  <c r="B464" i="2"/>
  <c r="E479" i="8"/>
  <c r="B480" i="8"/>
  <c r="E464" i="2"/>
  <c r="B465" i="2"/>
  <c r="E480" i="8"/>
  <c r="B481" i="8"/>
  <c r="E465" i="2"/>
  <c r="B466" i="2"/>
  <c r="E481" i="8"/>
  <c r="B482" i="8"/>
  <c r="E466" i="2"/>
  <c r="B467" i="2"/>
  <c r="E482" i="8"/>
  <c r="B483" i="8"/>
  <c r="E467" i="2"/>
  <c r="B468" i="2"/>
  <c r="E483" i="8"/>
  <c r="B484" i="8"/>
  <c r="E468" i="2"/>
  <c r="B469" i="2"/>
  <c r="E484" i="8"/>
  <c r="B485" i="8"/>
  <c r="E469" i="2"/>
  <c r="B470" i="2"/>
  <c r="E485" i="8"/>
  <c r="B486" i="8"/>
  <c r="E470" i="2"/>
  <c r="B471" i="2"/>
  <c r="E486" i="8"/>
  <c r="B487" i="8"/>
  <c r="E471" i="2"/>
  <c r="B472" i="2"/>
  <c r="E487" i="8"/>
  <c r="B488" i="8"/>
  <c r="E472" i="2"/>
  <c r="B473" i="2"/>
  <c r="E488" i="8"/>
  <c r="B489" i="8"/>
  <c r="E473" i="2"/>
  <c r="B474" i="2"/>
  <c r="E489" i="8"/>
  <c r="B490" i="8"/>
  <c r="E474" i="2"/>
  <c r="B475" i="2"/>
  <c r="E490" i="8"/>
  <c r="B491" i="8"/>
  <c r="E475" i="2"/>
  <c r="B476" i="2"/>
  <c r="E491" i="8"/>
  <c r="B492" i="8"/>
  <c r="E476" i="2"/>
  <c r="B477" i="2"/>
  <c r="E492" i="8"/>
  <c r="B493" i="8"/>
  <c r="E477" i="2"/>
  <c r="B478" i="2"/>
  <c r="E493" i="8"/>
  <c r="B494" i="8"/>
  <c r="E478" i="2"/>
  <c r="B479" i="2"/>
  <c r="E494" i="8"/>
  <c r="B495" i="8"/>
  <c r="E479" i="2"/>
  <c r="B480" i="2"/>
  <c r="E495" i="8"/>
  <c r="B496" i="8"/>
  <c r="E480" i="2"/>
  <c r="B481" i="2"/>
  <c r="E496" i="8"/>
  <c r="B497" i="8"/>
  <c r="E481" i="2"/>
  <c r="B482" i="2"/>
  <c r="E497" i="8"/>
  <c r="B498" i="8"/>
  <c r="E482" i="2"/>
  <c r="B483" i="2"/>
  <c r="E498" i="8"/>
  <c r="B499" i="8"/>
  <c r="E483" i="2"/>
  <c r="B484" i="2"/>
  <c r="E499" i="8"/>
  <c r="B500" i="8"/>
  <c r="E484" i="2"/>
  <c r="B485" i="2"/>
  <c r="E500" i="8"/>
  <c r="B501" i="8"/>
  <c r="E485" i="2"/>
  <c r="B486" i="2"/>
  <c r="E501" i="8"/>
  <c r="B502" i="8"/>
  <c r="E486" i="2"/>
  <c r="B487" i="2"/>
  <c r="E502" i="8"/>
  <c r="B503" i="8"/>
  <c r="E487" i="2"/>
  <c r="B488" i="2"/>
  <c r="E503" i="8"/>
  <c r="B504" i="8"/>
  <c r="E488" i="2"/>
  <c r="B489" i="2"/>
  <c r="E504" i="8"/>
  <c r="B505" i="8"/>
  <c r="E489" i="2"/>
  <c r="B490" i="2"/>
  <c r="E505" i="8"/>
  <c r="B506" i="8"/>
  <c r="E490" i="2"/>
  <c r="B491" i="2"/>
  <c r="E506" i="8"/>
  <c r="B507" i="8"/>
  <c r="E491" i="2"/>
  <c r="B492" i="2"/>
  <c r="E507" i="8"/>
  <c r="B508" i="8"/>
  <c r="E492" i="2"/>
  <c r="B493" i="2"/>
  <c r="E508" i="8"/>
  <c r="B509" i="8"/>
  <c r="E493" i="2"/>
  <c r="B494" i="2"/>
  <c r="E509" i="8"/>
  <c r="B510" i="8"/>
  <c r="E494" i="2"/>
  <c r="B495" i="2"/>
  <c r="E510" i="8"/>
  <c r="B511" i="8"/>
  <c r="E495" i="2"/>
  <c r="B496" i="2"/>
  <c r="E511" i="8"/>
  <c r="B512" i="8"/>
  <c r="E496" i="2"/>
  <c r="B497" i="2"/>
  <c r="E512" i="8"/>
  <c r="B513" i="8"/>
  <c r="E497" i="2"/>
  <c r="B498" i="2"/>
  <c r="E513" i="8"/>
  <c r="B514" i="8"/>
  <c r="E498" i="2"/>
  <c r="B499" i="2"/>
  <c r="E514" i="8"/>
  <c r="B515" i="8"/>
  <c r="E499" i="2"/>
  <c r="B500" i="2"/>
  <c r="B501" i="2"/>
  <c r="E515" i="8"/>
  <c r="B516" i="8"/>
  <c r="E501" i="2"/>
  <c r="B502" i="2"/>
  <c r="E500" i="2"/>
  <c r="E516" i="8"/>
  <c r="B517" i="8"/>
  <c r="E502" i="2"/>
  <c r="B503" i="2"/>
  <c r="E517" i="8"/>
  <c r="B518" i="8"/>
  <c r="E503" i="2"/>
  <c r="B504" i="2"/>
  <c r="E518" i="8"/>
  <c r="B519" i="8"/>
  <c r="E504" i="2"/>
  <c r="B505" i="2"/>
  <c r="E519" i="8"/>
  <c r="B520" i="8"/>
  <c r="E505" i="2"/>
  <c r="B506" i="2"/>
  <c r="E520" i="8"/>
  <c r="B521" i="8"/>
  <c r="E506" i="2"/>
  <c r="B507" i="2"/>
  <c r="E521" i="8"/>
  <c r="B522" i="8"/>
  <c r="E507" i="2"/>
  <c r="B508" i="2"/>
  <c r="E522" i="8"/>
  <c r="B523" i="8"/>
  <c r="E508" i="2"/>
  <c r="B509" i="2"/>
  <c r="E523" i="8"/>
  <c r="B524" i="8"/>
  <c r="E509" i="2"/>
  <c r="B510" i="2"/>
  <c r="E524" i="8"/>
  <c r="B525" i="8"/>
  <c r="E510" i="2"/>
  <c r="B511" i="2"/>
  <c r="E525" i="8"/>
  <c r="B526" i="8"/>
  <c r="E511" i="2"/>
  <c r="B512" i="2"/>
  <c r="E526" i="8"/>
  <c r="B527" i="8"/>
  <c r="E512" i="2"/>
  <c r="B513" i="2"/>
  <c r="E527" i="8"/>
  <c r="B528" i="8"/>
  <c r="E528" i="8"/>
  <c r="E513" i="2"/>
  <c r="B514" i="2"/>
  <c r="E514" i="2"/>
  <c r="B515" i="2"/>
  <c r="E515" i="2"/>
  <c r="B516" i="2"/>
  <c r="E516" i="2"/>
  <c r="B517" i="2"/>
  <c r="E517" i="2"/>
  <c r="B518" i="2"/>
  <c r="E518" i="2"/>
  <c r="B519" i="2"/>
  <c r="E519" i="2"/>
  <c r="B520" i="2"/>
  <c r="E520" i="2"/>
  <c r="B521" i="2"/>
  <c r="E521" i="2"/>
  <c r="B522" i="2"/>
  <c r="E522" i="2"/>
  <c r="B523" i="2"/>
  <c r="E523" i="2"/>
  <c r="B524" i="2"/>
  <c r="E524" i="2"/>
  <c r="B525" i="2"/>
  <c r="E525" i="2"/>
</calcChain>
</file>

<file path=xl/sharedStrings.xml><?xml version="1.0" encoding="utf-8"?>
<sst xmlns="http://schemas.openxmlformats.org/spreadsheetml/2006/main" count="201" uniqueCount="194">
  <si>
    <t>Eenheid</t>
  </si>
  <si>
    <t>Standaard deviatie</t>
  </si>
  <si>
    <t>Geadviseerde meetfrequentie</t>
  </si>
  <si>
    <t>Datum</t>
  </si>
  <si>
    <t>Emissiefactor</t>
  </si>
  <si>
    <t>Stookwaarde</t>
  </si>
  <si>
    <t>Biomassafractie</t>
  </si>
  <si>
    <t>Oxidatiefactor</t>
  </si>
  <si>
    <t>Taal</t>
  </si>
  <si>
    <t>Language</t>
  </si>
  <si>
    <t>Emission factor</t>
  </si>
  <si>
    <t>Biomass fraction</t>
  </si>
  <si>
    <t>Units</t>
  </si>
  <si>
    <t>Uncertainty requirement</t>
  </si>
  <si>
    <t>Standard deviation</t>
  </si>
  <si>
    <t>Student T factor</t>
  </si>
  <si>
    <t>Once per hour</t>
  </si>
  <si>
    <t>Eens per kwartaal</t>
  </si>
  <si>
    <t>Eens per maand</t>
  </si>
  <si>
    <t>Eens per week</t>
  </si>
  <si>
    <t>Eens per dag</t>
  </si>
  <si>
    <t>Eens per wacht (8 uur)</t>
  </si>
  <si>
    <t>Eens per uur</t>
  </si>
  <si>
    <t>Once per 3 month</t>
  </si>
  <si>
    <t>Once per month</t>
  </si>
  <si>
    <t>Once per week</t>
  </si>
  <si>
    <t>Once per day</t>
  </si>
  <si>
    <t>Once per shift (8 hour)</t>
  </si>
  <si>
    <t>Date</t>
  </si>
  <si>
    <t>Nummer</t>
  </si>
  <si>
    <t>Number</t>
  </si>
  <si>
    <t>Advise for measurement frequency</t>
  </si>
  <si>
    <t>*</t>
  </si>
  <si>
    <t>Onzekerheidseis verbruiksgegevens</t>
  </si>
  <si>
    <t>Oxidation factor</t>
  </si>
  <si>
    <t>Calorific value</t>
  </si>
  <si>
    <t>Voordat je start met het werkblad "history", voer de volgende stappen uit:</t>
  </si>
  <si>
    <t xml:space="preserve">Dit werkblad helpt u bij het vaststellen van de benodigde meetfrequentie van een variabele om aan de onzekerheidseis te voldoen. </t>
  </si>
  <si>
    <t>Uncertainty requirement amount fuel/material</t>
  </si>
  <si>
    <t>Vereiste standaard deviatie gemiddelde waarde</t>
  </si>
  <si>
    <t>Required standard deviation average value</t>
  </si>
  <si>
    <t>Versie</t>
  </si>
  <si>
    <t>Version</t>
  </si>
  <si>
    <t>gewogen voor hoeveelheid</t>
  </si>
  <si>
    <t>In this sheet the uncertainty in an annual average value of a parameter is calculated. Enter in range C19..D118 the analysis dates and results of the measurements in the reporting year. The actual uncertainty is given in cells C16 and C17.</t>
  </si>
  <si>
    <t>Dit werkblad berekent de onzekerheid in de jaargemiddelde emissiefactor.  Voer hiervoor in de range van C19..D118 de datum en de analyseresultaten van de metingen in het rapportagejaar in. De gerealiseerde onzekerheid in de jaargemiddelde emissiefactor kunt u aflezen in cel C16 en cel C17.</t>
  </si>
  <si>
    <t>(voldoet aan de eis)</t>
  </si>
  <si>
    <t>(requirement not met)</t>
  </si>
  <si>
    <t>(requirement met)</t>
  </si>
  <si>
    <t>Uncertainty</t>
  </si>
  <si>
    <t>Onzekerheid</t>
  </si>
  <si>
    <t>Aantal monsters</t>
  </si>
  <si>
    <t>Number of samples</t>
  </si>
  <si>
    <t>Minimaal aantal monsters</t>
  </si>
  <si>
    <t>Minimum number of samples</t>
  </si>
  <si>
    <t>Hoeveelheid</t>
  </si>
  <si>
    <t>Quantity</t>
  </si>
  <si>
    <t>weighted for the quantity</t>
  </si>
  <si>
    <t>Instructie voor gebruik</t>
  </si>
  <si>
    <t>Instruction for usage</t>
  </si>
  <si>
    <t>Required input</t>
  </si>
  <si>
    <t>Verplichte invoer</t>
  </si>
  <si>
    <t>Optionele invoer</t>
  </si>
  <si>
    <t>Optional input</t>
  </si>
  <si>
    <t>Relevante berekende informatie</t>
  </si>
  <si>
    <t>Relevant calculated information</t>
  </si>
  <si>
    <t>De kleur van de cellen geeft aan om welk type informatie het gaat</t>
  </si>
  <si>
    <t>The color of the cells indicate the type of information</t>
  </si>
  <si>
    <t>Algemene informatie</t>
  </si>
  <si>
    <t>General information</t>
  </si>
  <si>
    <t>Name</t>
  </si>
  <si>
    <t>Naam</t>
  </si>
  <si>
    <t>Koolstofgehalte</t>
  </si>
  <si>
    <t>Carbon content</t>
  </si>
  <si>
    <t>Werkblad</t>
  </si>
  <si>
    <t>Sheet</t>
  </si>
  <si>
    <t>Before you start with the sheet "history", follow the next steps:</t>
  </si>
  <si>
    <t xml:space="preserve">Selecteer de variabele met het pull down menu in cel D19 (of voer in cel E19 de variabelenaam in) en vul de eenheid van deze parameter in cel E20 in. </t>
  </si>
  <si>
    <t>Voer in cel E21 de onzekerheidseis voor de hoeveelheidsmeting (of gebruik hiervoor het pull down menu in cel D21).</t>
  </si>
  <si>
    <t>Enter the required uncertainty for the quantity measurement in cell E21 (or use the drop down menu in cell D21).</t>
  </si>
  <si>
    <t>Select the parameter using the pull down menu in cell D19 (or enter its description in cell E19) and enter the unit of the parameter in cell E20.</t>
  </si>
  <si>
    <t xml:space="preserve">This sheet establishes the minimum measurement frequency of a parameter in order to meet the uncertainty requirement. </t>
  </si>
  <si>
    <t>Eens per jaar</t>
  </si>
  <si>
    <t>Once per year</t>
  </si>
  <si>
    <t>Once per 6 month</t>
  </si>
  <si>
    <t>Eens per zes maanden</t>
  </si>
  <si>
    <t>Calculation factor</t>
  </si>
  <si>
    <t>De minimale monstername- en analysefrequentie die nodig is om aan de onzekerheidseis te voldoen, kan worden berekend uit historische gegevens. Wanneer de berekende frequentie wordt toegepast, moet nog steeds gedurende het rapportagejaar de onzekerheid worden berekend, omdat de variaties in een calculatiefactor kan veranderen van jaar tot jaar. Dit kan bijvoorbeeld het geval zijn als er een andere leverancier is of de monsternamemethode wordt aangepast.</t>
  </si>
  <si>
    <t>NL</t>
  </si>
  <si>
    <t>EN</t>
  </si>
  <si>
    <t>BG</t>
  </si>
  <si>
    <t>ES</t>
  </si>
  <si>
    <t>CS</t>
  </si>
  <si>
    <t>DA</t>
  </si>
  <si>
    <t>DE</t>
  </si>
  <si>
    <t>ET</t>
  </si>
  <si>
    <t>EL</t>
  </si>
  <si>
    <t>FR</t>
  </si>
  <si>
    <t>GA</t>
  </si>
  <si>
    <t>IT</t>
  </si>
  <si>
    <t>LV</t>
  </si>
  <si>
    <t>LT</t>
  </si>
  <si>
    <t>HU</t>
  </si>
  <si>
    <t>MT</t>
  </si>
  <si>
    <t>PL</t>
  </si>
  <si>
    <t>PT</t>
  </si>
  <si>
    <t>RO</t>
  </si>
  <si>
    <t>SK</t>
  </si>
  <si>
    <t>FI</t>
  </si>
  <si>
    <t>SV</t>
  </si>
  <si>
    <t>Uncertainty in calculation factor</t>
  </si>
  <si>
    <t>According  paragraph 2 of Article 35 of the MRR (EU ETS Monitoring and Reporting Regulation) the competent authority may allow the operator to use a frequency that differs from those referred to in MRR article 35 paragraph 1, where minimum frequencies are not available or where the operator demonstrates one of the following:
(a) based on historical data, including analytical values for the respective fuels or materials in the reporting period immediately preceding the current reporting period, any variation in the analytical values for the respective fuel or material does not exceed 1/3 of the uncertainty value to which the operator has to adhere with regard to the activity data determination of the relevant fuel or material; 
(b) using the required frequency would incur unreasonable costs</t>
  </si>
  <si>
    <t>Volgens lid 2 van artikel 35 van de MRV (Monitoring en Rapportage Verordening) mag het bevoegd gezag toestaan dat wordt afgeweken van de meetfrequentie van lid 1 onder voorwaarde dat er op grond van artikel 1 geen minimum frequentie is voorgeschreven of dat de operator kan aantonen dat er sprake is van één van de volgende situaties:
a) op grond van historische gegevens kan worden aangetoond dat de onzekerheid in de te bepalen paramater kleiner is dan 1/3 van de onzekerheidseis voor de bepaling van de hoeveelheid brandstof of grondstof.
b) de minimum frequentie op grond van het 1e lid leidt tot onredelijke kosten.</t>
  </si>
  <si>
    <t xml:space="preserve">The minimum sampling and analysis frequency of a parameter of a source stream which is required in order to meet the uncertainty requirement, can be derived from historical data. When this frequency is applied, the actual uncertainty shall still be determined during each reporting year, because the variations in a parameter of a source stream can be different from year to year. This may, for example, be the case when the supplier of the source stream is changed or the sampling methodology is altered. </t>
  </si>
  <si>
    <t>This spreadsheet has been developed mainly to support operators. In the sheet “history” the minimum frequency is calculated automatically from historical data. In the sheet “uncertainty” the actual uncertainty in the annual average value of the calculation factor is calculated. Using this sheet an operator can establish during the year if the frequency has to be increased in order to meet the uncertainty requirement. When the analysis results are not representative for the same amount of fuel or material, the amounts can be entered and the amount weighted uncertainty is also calculated.</t>
  </si>
  <si>
    <t xml:space="preserve">Dit spreadsheet is hoofdzakelijk ontwikkeld om bedrijven te ondersteunen. In het werkblad "history" wordt de minimum frequentie automatisch berekend op basis van historische gegevens. In het werkblad "uncertainty" wordt de gerealiseerde onzekerheid in de gemiddelde waarde over het rapportagejaar berekend. Met dit werkblad kan een bedrijf vaststellen of gedurende het jaar de frequentie moet worden aangepast om te voldoen aan de onzekerheidseis. Wanneer de analyseresultaten niet representatief zijn voor dezelfde hoeveelheden grondstof of brandstof, kan de hoeveelheid worden ingevoerd en wordt ook de hoeveelheid gewogen onzekerheid berekend". </t>
  </si>
  <si>
    <t>Note: Generally this method will require single application to each required parameter of a source stream. However in exceptional situations this is not the case. For example when a refinery switches during the reporting year to another crude with strongly different properties. In those situations the uncertainty requirements shall be met for each type of fuel or raw material.</t>
  </si>
  <si>
    <t>Opm. Over het algemeen moet deze methode eenmalig voor elke parameter van een source stream worden toegepast. In uitzonderingssituaties is dit niet het geval. Een voorbeeld hiervan is een raffinaderij die gedurende het jaar overschakeld op een andere crude met sterk afwijkende eigenschappen. In dit soort situaties moet voor ieder type brandstof of grondstof afzonderlijk de onzekerheidseis worden gerealiseerd.</t>
  </si>
  <si>
    <t>Inhoud is geen getal</t>
  </si>
  <si>
    <t>Contents is not a number</t>
  </si>
  <si>
    <t>Berekeningsfactor</t>
  </si>
  <si>
    <t>Onzekerheid in berekeningsfactor</t>
  </si>
  <si>
    <t>Actual uncertainty in average value</t>
  </si>
  <si>
    <t>(voldoet niet aan de eis)</t>
  </si>
  <si>
    <t>Average</t>
  </si>
  <si>
    <t>Gemiddelde</t>
  </si>
  <si>
    <t>Actuele onzekerheid in het gemiddelde</t>
  </si>
  <si>
    <t>Statistische verdeling</t>
  </si>
  <si>
    <t>Statistical distribution</t>
  </si>
  <si>
    <t>Lees de geadviseerde meetfrequentie op grond van de historische gegevens af in cel E24.</t>
  </si>
  <si>
    <t>The advised measurement frequency is given in cell E24.</t>
  </si>
  <si>
    <t>Voer in de range C26..D525 de datum en analyseresultaten van de historische gegevens in.</t>
  </si>
  <si>
    <t>Enter the analysis dates and results of the historical data in range C26..D525.</t>
  </si>
  <si>
    <t>Dit werkblad berekent de onzekerheid in de jaargemiddelde parameter.  Voer hiervoor in de range van C29..D528 de datum en de analyseresultaten van de metingen in het rapportagejaar in.  De onzekerheid in de jaargemiddelde parameter kunt u aflezen in cel E19. Als de analyseresultaten representatief zijn voor sterk uiteenlopende hoeveelheden, moet in de range F29..F528 de hoeveelheden waarvoor de analyseresultaten representatief zijn, ingevoerd worden. De gewogen onzekerheid in de jaargemiddelde parameter kunt u aflezen in cel E26.</t>
  </si>
  <si>
    <t>In this sheet the uncertainty in an annual average value of a parameter is calculated. Enter in range C29..D528 the analysis dates and results of the measurements in the reporting year. The uncertainty in the annual average value is given in cells E19. However when the analysis results are representative for substantially different amounts of fuel or material, the amounts shall be specified in range F29..F528. The weighted uncertainty in the annual average value is given in cells E26.</t>
  </si>
  <si>
    <t>Uncertainty Calculation-Factors 500.xls</t>
  </si>
  <si>
    <t>HR</t>
  </si>
  <si>
    <t>Jezik</t>
  </si>
  <si>
    <t>Ime</t>
  </si>
  <si>
    <t>Verzija</t>
  </si>
  <si>
    <t>List</t>
  </si>
  <si>
    <t>Boja ćelije upućuje na tip informacija</t>
  </si>
  <si>
    <t>Općenite informacije</t>
  </si>
  <si>
    <t>Upute za korištenje</t>
  </si>
  <si>
    <t>Emisijski faktor</t>
  </si>
  <si>
    <t>Udio biomase</t>
  </si>
  <si>
    <t>Oksidacjski faktor</t>
  </si>
  <si>
    <t>Jedinice</t>
  </si>
  <si>
    <t>Nesigurnost</t>
  </si>
  <si>
    <t>Prosjek</t>
  </si>
  <si>
    <t>Broj uzoraka</t>
  </si>
  <si>
    <t>Minimalni broj uzoraka</t>
  </si>
  <si>
    <t>Jednom godišnje</t>
  </si>
  <si>
    <t>Jednom mjesečno</t>
  </si>
  <si>
    <t>Jednom tjedno</t>
  </si>
  <si>
    <t>Jednom dnevno</t>
  </si>
  <si>
    <t>Jednom u smjeni (8 sati)</t>
  </si>
  <si>
    <t>Jednom na sat</t>
  </si>
  <si>
    <t>Broj</t>
  </si>
  <si>
    <t>Stvarna nesigurnost izražena kao prosječna vrijednost</t>
  </si>
  <si>
    <t>Količina</t>
  </si>
  <si>
    <t>Sadržaj nije broj</t>
  </si>
  <si>
    <t>Statistička distribucija</t>
  </si>
  <si>
    <t>(zahtjev postignut)</t>
  </si>
  <si>
    <t>Odaberite parametar koristeći padajući izbornik u ćeliji D19 (ili unesite opis u ćeliji E19) i unesite jedinicu parametra u ćeliju E20.</t>
  </si>
  <si>
    <t>Ponderirana količina</t>
  </si>
  <si>
    <t>(zahtjev nije postignut)</t>
  </si>
  <si>
    <t>Obavezan unos</t>
  </si>
  <si>
    <t xml:space="preserve">Sukladno točci 2. članka 35 Pravilnika* nadležno tijelo može dopustiti operateru postrojenja da koristi učestalost koja se razlikuje od one navedene u Pravilniku* (članak 35., stavak 1.) gdje minimalna  učestalost nije raspoloživa ili gdje operater postrojenja može demonstrirati slijedeće:
(a) da na temelju povijesnih podataka, uključujući analitičke vrijednosti za predmetna goriva ili materijale u razdoblju izvješćivanja koje neposredno prethodi trenutnom razdoblju izvješćivanja, bilo koja odstupanja u analitičkim vrijednostima za odgovarajuća goriva ili materijale ne prelaze jednu trećinu vrijednosti nesigurnosti koju operater mora poštovati vezano za utvrđivanje podataka o djelatnostima za predmetno gorivo ili materijal;
(b) da bi primjena tražene učestalosti dovela do neopravdano visokih troškova.             </t>
  </si>
  <si>
    <t>Unesite zahtijevanu nesigurnost za mjerenu količinu u ćeliju E21 (ili koristite padajući izbornik u ćeliji D21).</t>
  </si>
  <si>
    <t>Unesite datume analiza i rezultate povijesnih podataka u raspon ćelija od C26…D525</t>
  </si>
  <si>
    <t xml:space="preserve">Napomena: Općenito ova metoda zahtjeva jednu primjenu za svaki traženi parametar toka izvora. U izuzetnim situacijama to nije primjenjivo. Npr. kada rafinerija u izvještajnoj godini prijeđe na drugu naftu sa značajno različitim svojstvima. U tim situacijama zahtjevana nesigurnost treba se postići za svaki tip goriva ili materijala (sirovine). </t>
  </si>
  <si>
    <t>Zahtjevana nesigurnost za goriva/materijale</t>
  </si>
  <si>
    <t>Tražena standardna devijacija prosječne vrijednosti</t>
  </si>
  <si>
    <t>Standardna devijacija</t>
  </si>
  <si>
    <t>Sadržaj ugljika</t>
  </si>
  <si>
    <t>t/GJ</t>
  </si>
  <si>
    <t>Minimalna učestalost uzorkovanja i analiza toka izvora koji su traženi kako bi se zadovoljili zahtjevi nesigurnosti, mogu se dobiti iz povijesnih podataka. Kada se takva učestalost primjeni, stvarna nesigurnost ipak treba biti utvrđena tijekom svake izvještajne godine, budući da varijacije u parametrima toka izvora mogu biti različite od godine do godine. To može biti slučaj kada se npr. promijeni dobavljač toka izvora ili se izmijeni metodologija uzorkovanja.</t>
  </si>
  <si>
    <t>Prije nego što započnete s listom "Povijest" slijedite slijedeće korake:</t>
  </si>
  <si>
    <t>Unos nije obavezan</t>
  </si>
  <si>
    <t>Relevantne izračunate informacije</t>
  </si>
  <si>
    <t>Nesigurnost faktora proračuna</t>
  </si>
  <si>
    <t>Donja ogrjevna vrijednost</t>
  </si>
  <si>
    <t>Faktor proračuna</t>
  </si>
  <si>
    <t>Zahtjevana nesigurnost</t>
  </si>
  <si>
    <t>Studentov T faktor</t>
  </si>
  <si>
    <t>Preporuka za učestalost analiza</t>
  </si>
  <si>
    <t>Jednom u 6 mjeseci</t>
  </si>
  <si>
    <t>Jednom u 3 mjeseca</t>
  </si>
  <si>
    <t>Ova tablica je razvijena s ciljem da pomogne operateru. U radnom listu "Povijest" minimalna učestalost se automatski izračunava iz povijesnih podataka. U radnom listu "Nesigurnost" stvarna nesigurnost faktora proračuna izračunata je kao godišnja prosječna vrijednost. Koristeći ovaj radni list operater može  tijekom godine utvrditi treba li povećati učestalost kako bi se udovoljio zahtjevima nesigurnosti. Kada rezultati analize nisu reprezentativni za istu količinu goriva ili materijala, unose se njihove količine za koje će biti izračunata nesigurnost.</t>
  </si>
  <si>
    <t>U ovom radnom listu se utvrđuje minimalna učestalost analiza parametra kako bi se udovoljilo zahtjevima nesigurnosti.</t>
  </si>
  <si>
    <t>Preporučena učestalost mjerenja dana je u ćeliji E24.</t>
  </si>
  <si>
    <t>U ovom radnom listu nesigurnost se izračunava kao godišnja prosječna vrijednost parametra. Upišite u rasponu C19 .. D118 datume analiza i rezultate mjerenja u izvještajnoj godini. Stvarna nesigurnost  dana je u ćelijama C16 i C17.</t>
  </si>
  <si>
    <t>U ovom radnom listu nesigurnost se izračunava kao prosječna godišnja vrijednost parametra. Unesite u ćelije od C29 do D528 datume analiza i rezultate mjerenja u izvještajnoj godini. Nesigurnost kao godišnja srednja vrijednost dana je u ćeliji E19. Kada su rezultati analize reprezentativni za značajno različite količine goriva ili materijala, količina treba biti navedena u ćelijama od F29 do F528. Ponderirana nesigurnost kao godišnja prosječna vrijednost dana je u ćeliji E26.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</si>
</sst>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d/mm/yy;@"/>
    <numFmt numFmtId="167" formatCode=";;;"/>
  </numFmts>
  <fonts count="10" x14ac:knownFonts="1">
    <font>
      <sz val="10"/>
      <name val="Arial"/>
    </font>
    <font>
      <sz val="10"/>
      <name val="Arial"/>
    </font>
    <font>
      <b/>
      <sz val="10"/>
      <name val="Arial"/>
      <family val="2"/>
    </font>
    <font>
      <sz val="10"/>
      <name val="Arial"/>
      <family val="2"/>
    </font>
    <font>
      <b/>
      <sz val="10"/>
      <color indexed="10"/>
      <name val="Arial"/>
      <family val="2"/>
    </font>
    <font>
      <b/>
      <sz val="14"/>
      <name val="Arial"/>
      <family val="2"/>
    </font>
    <font>
      <b/>
      <i/>
      <sz val="12"/>
      <color indexed="9"/>
      <name val="Arial"/>
      <family val="2"/>
    </font>
    <font>
      <b/>
      <sz val="12"/>
      <name val="Arial"/>
      <family val="2"/>
    </font>
    <font>
      <b/>
      <i/>
      <sz val="8"/>
      <name val="Arial"/>
      <family val="2"/>
    </font>
    <font>
      <sz val="10"/>
      <name val="Arial"/>
      <family val="2"/>
      <charset val="238"/>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5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dotted">
        <color indexed="64"/>
      </top>
      <bottom/>
      <diagonal/>
    </border>
    <border>
      <left style="dotted">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6">
    <xf numFmtId="0" fontId="0" fillId="0" borderId="0" xfId="0"/>
    <xf numFmtId="0" fontId="0" fillId="0" borderId="0" xfId="0" applyAlignment="1">
      <alignment horizontal="left"/>
    </xf>
    <xf numFmtId="0" fontId="0" fillId="2" borderId="0" xfId="0" applyFill="1" applyAlignment="1">
      <alignment vertical="center"/>
    </xf>
    <xf numFmtId="0" fontId="0" fillId="0" borderId="0" xfId="0"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0" fillId="3" borderId="0" xfId="0" applyFill="1" applyBorder="1" applyAlignment="1">
      <alignment vertical="center"/>
    </xf>
    <xf numFmtId="0" fontId="0" fillId="3" borderId="4" xfId="0" applyFill="1" applyBorder="1" applyAlignment="1">
      <alignment vertical="center"/>
    </xf>
    <xf numFmtId="164" fontId="0" fillId="3" borderId="0" xfId="0" applyNumberFormat="1" applyFill="1" applyBorder="1" applyAlignment="1">
      <alignment horizontal="left" vertical="center"/>
    </xf>
    <xf numFmtId="164" fontId="0" fillId="3" borderId="4" xfId="0" applyNumberFormat="1" applyFill="1" applyBorder="1" applyAlignment="1">
      <alignment vertical="center"/>
    </xf>
    <xf numFmtId="0" fontId="0" fillId="3" borderId="0"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2" borderId="6" xfId="0" applyFill="1" applyBorder="1" applyAlignment="1">
      <alignment horizontal="center" vertical="center"/>
    </xf>
    <xf numFmtId="0" fontId="0" fillId="3" borderId="7" xfId="0" applyFill="1" applyBorder="1" applyAlignment="1">
      <alignment vertical="center"/>
    </xf>
    <xf numFmtId="0" fontId="0" fillId="3" borderId="8" xfId="0" applyFill="1" applyBorder="1" applyAlignment="1">
      <alignment vertical="center"/>
    </xf>
    <xf numFmtId="165" fontId="0" fillId="3" borderId="0" xfId="0" applyNumberFormat="1" applyFill="1" applyBorder="1" applyAlignment="1">
      <alignment horizontal="left" vertical="center"/>
    </xf>
    <xf numFmtId="0" fontId="0" fillId="3" borderId="9" xfId="0"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0" fillId="2" borderId="12" xfId="0" applyFill="1" applyBorder="1" applyAlignment="1">
      <alignment horizontal="center" vertical="center"/>
    </xf>
    <xf numFmtId="0" fontId="0" fillId="3" borderId="3" xfId="0" applyFill="1" applyBorder="1" applyAlignment="1">
      <alignment horizontal="center" vertical="center"/>
    </xf>
    <xf numFmtId="0" fontId="0" fillId="3" borderId="13" xfId="0" applyFill="1" applyBorder="1" applyAlignment="1">
      <alignment horizontal="center" vertical="center"/>
    </xf>
    <xf numFmtId="0" fontId="0" fillId="0" borderId="2" xfId="0" applyBorder="1" applyAlignment="1">
      <alignment vertical="center"/>
    </xf>
    <xf numFmtId="0" fontId="0" fillId="2" borderId="0" xfId="0" applyFill="1" applyAlignment="1" applyProtection="1">
      <alignment horizontal="left"/>
      <protection locked="0"/>
    </xf>
    <xf numFmtId="0" fontId="0" fillId="2" borderId="0" xfId="0" applyFill="1" applyBorder="1" applyAlignment="1">
      <alignment vertical="center"/>
    </xf>
    <xf numFmtId="0" fontId="0" fillId="3" borderId="13" xfId="0" applyFill="1" applyBorder="1" applyAlignment="1">
      <alignment vertical="center"/>
    </xf>
    <xf numFmtId="0" fontId="0" fillId="3" borderId="5" xfId="0" applyFill="1" applyBorder="1" applyAlignment="1">
      <alignment vertical="center"/>
    </xf>
    <xf numFmtId="164" fontId="0" fillId="2" borderId="0" xfId="0" applyNumberFormat="1" applyFill="1" applyAlignment="1" applyProtection="1">
      <alignment horizontal="left"/>
      <protection locked="0"/>
    </xf>
    <xf numFmtId="164" fontId="0" fillId="0" borderId="0" xfId="0" applyNumberFormat="1" applyAlignment="1">
      <alignment horizontal="left"/>
    </xf>
    <xf numFmtId="0" fontId="0" fillId="2" borderId="14" xfId="0" applyFill="1" applyBorder="1" applyAlignment="1">
      <alignment horizontal="center" vertical="center"/>
    </xf>
    <xf numFmtId="167" fontId="0" fillId="2" borderId="0" xfId="0" applyNumberFormat="1" applyFill="1" applyAlignment="1">
      <alignment vertical="center"/>
    </xf>
    <xf numFmtId="0" fontId="0" fillId="0" borderId="0" xfId="0" applyAlignment="1">
      <alignment vertical="center" wrapText="1"/>
    </xf>
    <xf numFmtId="164" fontId="0" fillId="3" borderId="11" xfId="0" applyNumberFormat="1" applyFill="1" applyBorder="1" applyAlignment="1">
      <alignment vertical="center"/>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3" borderId="4" xfId="0" applyFont="1" applyFill="1" applyBorder="1" applyAlignment="1">
      <alignment vertical="center"/>
    </xf>
    <xf numFmtId="0" fontId="0" fillId="4" borderId="0" xfId="0" applyNumberFormat="1" applyFill="1" applyBorder="1" applyAlignment="1" applyProtection="1">
      <alignment horizontal="center" vertical="center"/>
      <protection locked="0"/>
    </xf>
    <xf numFmtId="0" fontId="0" fillId="4" borderId="5" xfId="0" applyNumberFormat="1" applyFill="1" applyBorder="1" applyAlignment="1" applyProtection="1">
      <alignment horizontal="center" vertical="center"/>
      <protection locked="0"/>
    </xf>
    <xf numFmtId="0" fontId="0" fillId="5" borderId="3" xfId="0" applyFill="1" applyBorder="1" applyAlignment="1">
      <alignment vertical="center"/>
    </xf>
    <xf numFmtId="0" fontId="0" fillId="5" borderId="0" xfId="0" applyFill="1" applyBorder="1" applyAlignment="1">
      <alignment vertical="center"/>
    </xf>
    <xf numFmtId="0" fontId="0" fillId="5" borderId="4" xfId="0" applyFill="1" applyBorder="1" applyAlignment="1">
      <alignment vertical="center"/>
    </xf>
    <xf numFmtId="0" fontId="0" fillId="4" borderId="0" xfId="0" applyFill="1" applyBorder="1" applyAlignment="1" applyProtection="1">
      <alignment horizontal="left" vertical="center"/>
      <protection locked="0"/>
    </xf>
    <xf numFmtId="0" fontId="0" fillId="2" borderId="0" xfId="0" applyFill="1" applyAlignment="1">
      <alignment horizontal="center" vertical="center"/>
    </xf>
    <xf numFmtId="0" fontId="0" fillId="0" borderId="2" xfId="0" applyBorder="1" applyAlignment="1">
      <alignment horizontal="center" vertical="center"/>
    </xf>
    <xf numFmtId="0" fontId="0" fillId="3" borderId="0" xfId="0" applyFill="1" applyBorder="1" applyAlignment="1" applyProtection="1">
      <alignment horizontal="center" vertical="center"/>
    </xf>
    <xf numFmtId="164" fontId="0" fillId="3" borderId="0" xfId="0" applyNumberFormat="1" applyFill="1" applyBorder="1" applyAlignment="1" applyProtection="1">
      <alignment horizontal="center" vertical="center"/>
    </xf>
    <xf numFmtId="165" fontId="0" fillId="3" borderId="0" xfId="0" applyNumberFormat="1" applyFill="1" applyBorder="1" applyAlignment="1">
      <alignment horizontal="center" vertical="center"/>
    </xf>
    <xf numFmtId="0" fontId="0" fillId="3" borderId="0" xfId="0" applyFill="1" applyBorder="1" applyAlignment="1">
      <alignment horizontal="center" vertical="center"/>
    </xf>
    <xf numFmtId="164" fontId="0" fillId="3" borderId="0" xfId="0" applyNumberFormat="1" applyFill="1" applyBorder="1" applyAlignment="1">
      <alignment horizontal="center" vertical="center"/>
    </xf>
    <xf numFmtId="0" fontId="0" fillId="3" borderId="5" xfId="0" applyFill="1" applyBorder="1" applyAlignment="1">
      <alignment horizontal="center" vertical="center"/>
    </xf>
    <xf numFmtId="167" fontId="0" fillId="2" borderId="0" xfId="0" applyNumberFormat="1" applyFill="1" applyAlignment="1">
      <alignment horizontal="center" vertical="center"/>
    </xf>
    <xf numFmtId="0" fontId="0" fillId="0" borderId="0" xfId="0" applyAlignment="1">
      <alignment horizontal="center" vertical="center"/>
    </xf>
    <xf numFmtId="0" fontId="0" fillId="3" borderId="4" xfId="0" applyFill="1" applyBorder="1" applyAlignment="1">
      <alignment horizontal="left" vertical="center" wrapText="1"/>
    </xf>
    <xf numFmtId="0" fontId="0" fillId="3" borderId="0" xfId="0" applyFill="1" applyAlignment="1">
      <alignment vertical="center" wrapText="1"/>
    </xf>
    <xf numFmtId="0" fontId="3" fillId="4" borderId="0" xfId="0" applyNumberFormat="1" applyFont="1" applyFill="1" applyBorder="1" applyAlignment="1" applyProtection="1">
      <alignment horizontal="center" vertical="center"/>
      <protection locked="0"/>
    </xf>
    <xf numFmtId="0" fontId="3" fillId="4" borderId="5" xfId="0" applyNumberFormat="1" applyFont="1" applyFill="1" applyBorder="1" applyAlignment="1" applyProtection="1">
      <alignment horizontal="center" vertical="center"/>
      <protection locked="0"/>
    </xf>
    <xf numFmtId="0" fontId="0" fillId="0" borderId="0" xfId="0" applyFill="1" applyAlignment="1">
      <alignment vertical="center"/>
    </xf>
    <xf numFmtId="2" fontId="0" fillId="0" borderId="0" xfId="0" applyNumberFormat="1" applyFill="1" applyAlignment="1">
      <alignment vertical="center"/>
    </xf>
    <xf numFmtId="165" fontId="0" fillId="3" borderId="5" xfId="0" applyNumberFormat="1" applyFill="1" applyBorder="1" applyAlignment="1">
      <alignment horizontal="center" vertical="center"/>
    </xf>
    <xf numFmtId="166" fontId="0" fillId="6" borderId="0" xfId="0" applyNumberFormat="1" applyFill="1" applyBorder="1" applyAlignment="1" applyProtection="1">
      <alignment horizontal="center" vertical="center"/>
      <protection locked="0"/>
    </xf>
    <xf numFmtId="166" fontId="0" fillId="6" borderId="5" xfId="0" applyNumberFormat="1" applyFill="1" applyBorder="1" applyAlignment="1" applyProtection="1">
      <alignment horizontal="center" vertical="center"/>
      <protection locked="0"/>
    </xf>
    <xf numFmtId="0" fontId="3" fillId="6" borderId="4" xfId="0" applyFont="1"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2" fillId="7" borderId="3" xfId="0" applyFont="1" applyFill="1" applyBorder="1" applyAlignment="1">
      <alignment horizontal="right" vertical="center"/>
    </xf>
    <xf numFmtId="0" fontId="2" fillId="7" borderId="13" xfId="0" applyFont="1" applyFill="1" applyBorder="1" applyAlignment="1">
      <alignment horizontal="right" vertical="center"/>
    </xf>
    <xf numFmtId="0" fontId="3" fillId="0" borderId="0" xfId="0" applyFont="1"/>
    <xf numFmtId="0" fontId="0" fillId="3" borderId="15" xfId="0" applyFill="1" applyBorder="1" applyAlignment="1">
      <alignment vertical="center" wrapText="1"/>
    </xf>
    <xf numFmtId="0" fontId="5" fillId="3" borderId="16" xfId="0" applyFont="1" applyFill="1" applyBorder="1" applyAlignment="1">
      <alignment vertical="center"/>
    </xf>
    <xf numFmtId="0" fontId="5" fillId="3" borderId="17" xfId="0" applyFont="1" applyFill="1" applyBorder="1" applyAlignment="1">
      <alignment vertical="center"/>
    </xf>
    <xf numFmtId="0" fontId="5" fillId="3" borderId="18" xfId="0" applyFont="1" applyFill="1" applyBorder="1" applyAlignment="1">
      <alignment vertical="center" wrapText="1"/>
    </xf>
    <xf numFmtId="0" fontId="3" fillId="5" borderId="19" xfId="0" applyFont="1" applyFill="1" applyBorder="1" applyAlignment="1">
      <alignment vertical="center" wrapText="1"/>
    </xf>
    <xf numFmtId="0" fontId="0" fillId="3" borderId="20" xfId="0" applyFill="1" applyBorder="1" applyAlignment="1">
      <alignment vertical="center" wrapText="1"/>
    </xf>
    <xf numFmtId="0" fontId="0" fillId="3" borderId="21" xfId="0" applyFill="1" applyBorder="1" applyAlignment="1" applyProtection="1">
      <alignment vertical="center" wrapText="1"/>
    </xf>
    <xf numFmtId="0" fontId="0" fillId="4" borderId="20" xfId="0" applyFill="1" applyBorder="1" applyAlignment="1" applyProtection="1">
      <alignment vertical="center"/>
      <protection locked="0"/>
    </xf>
    <xf numFmtId="0" fontId="0" fillId="4" borderId="22" xfId="0" applyFill="1" applyBorder="1" applyAlignment="1" applyProtection="1">
      <alignment vertical="center"/>
      <protection locked="0"/>
    </xf>
    <xf numFmtId="0" fontId="3" fillId="5" borderId="23" xfId="0" applyFont="1" applyFill="1" applyBorder="1" applyAlignment="1">
      <alignment vertical="center" wrapText="1"/>
    </xf>
    <xf numFmtId="0" fontId="0" fillId="3" borderId="24" xfId="0" applyFill="1" applyBorder="1" applyAlignment="1">
      <alignment vertical="center" wrapText="1"/>
    </xf>
    <xf numFmtId="0" fontId="0" fillId="3" borderId="25" xfId="0" applyFill="1" applyBorder="1" applyAlignment="1" applyProtection="1">
      <alignment vertical="center" wrapText="1"/>
    </xf>
    <xf numFmtId="0" fontId="0" fillId="4" borderId="24" xfId="0" applyFill="1" applyBorder="1" applyAlignment="1" applyProtection="1">
      <alignment vertical="center"/>
      <protection locked="0"/>
    </xf>
    <xf numFmtId="0" fontId="0" fillId="4" borderId="26" xfId="0" applyFill="1" applyBorder="1" applyAlignment="1" applyProtection="1">
      <alignment vertical="center"/>
      <protection locked="0"/>
    </xf>
    <xf numFmtId="0" fontId="3" fillId="3" borderId="24" xfId="0" applyFont="1" applyFill="1" applyBorder="1" applyAlignment="1">
      <alignment vertical="center" wrapText="1"/>
    </xf>
    <xf numFmtId="0" fontId="3" fillId="3" borderId="25" xfId="0" applyFont="1" applyFill="1" applyBorder="1" applyAlignment="1" applyProtection="1">
      <alignment vertical="center" wrapText="1"/>
    </xf>
    <xf numFmtId="0" fontId="0" fillId="3" borderId="24" xfId="0" applyFill="1" applyBorder="1" applyAlignment="1">
      <alignment horizontal="left" vertical="center" wrapText="1"/>
    </xf>
    <xf numFmtId="0" fontId="3" fillId="3" borderId="24" xfId="0" applyFont="1" applyFill="1" applyBorder="1" applyAlignment="1">
      <alignment horizontal="left" vertical="center" wrapText="1"/>
    </xf>
    <xf numFmtId="0" fontId="0" fillId="3" borderId="25" xfId="0" applyFill="1" applyBorder="1" applyAlignment="1">
      <alignment vertical="center" wrapText="1"/>
    </xf>
    <xf numFmtId="0" fontId="3" fillId="3" borderId="25" xfId="0" applyFont="1" applyFill="1" applyBorder="1" applyAlignment="1">
      <alignment vertical="center" wrapText="1"/>
    </xf>
    <xf numFmtId="0" fontId="3" fillId="5" borderId="27" xfId="0" applyFont="1" applyFill="1" applyBorder="1" applyAlignment="1">
      <alignment vertical="center" wrapText="1"/>
    </xf>
    <xf numFmtId="0" fontId="3" fillId="3" borderId="28" xfId="0" applyFont="1" applyFill="1" applyBorder="1" applyAlignment="1">
      <alignment vertical="center" wrapText="1"/>
    </xf>
    <xf numFmtId="0" fontId="3" fillId="3" borderId="29" xfId="0" applyFont="1" applyFill="1" applyBorder="1" applyAlignment="1" applyProtection="1">
      <alignment vertical="center" wrapText="1"/>
    </xf>
    <xf numFmtId="0" fontId="0" fillId="4" borderId="28" xfId="0" applyFill="1" applyBorder="1" applyAlignment="1" applyProtection="1">
      <alignment vertical="center"/>
      <protection locked="0"/>
    </xf>
    <xf numFmtId="0" fontId="0" fillId="4" borderId="30" xfId="0" applyFill="1" applyBorder="1" applyAlignment="1" applyProtection="1">
      <alignment vertical="center"/>
      <protection locked="0"/>
    </xf>
    <xf numFmtId="0" fontId="3" fillId="3" borderId="0" xfId="0" applyFont="1" applyFill="1" applyBorder="1" applyAlignment="1">
      <alignment horizontal="left" vertical="center"/>
    </xf>
    <xf numFmtId="164" fontId="0" fillId="3" borderId="0" xfId="0" applyNumberFormat="1" applyFill="1" applyBorder="1" applyAlignment="1" applyProtection="1">
      <alignment horizontal="left" vertical="center"/>
      <protection locked="0"/>
    </xf>
    <xf numFmtId="164" fontId="0" fillId="3" borderId="4" xfId="0" applyNumberFormat="1" applyFill="1" applyBorder="1" applyAlignment="1" applyProtection="1">
      <alignment horizontal="left" vertical="center"/>
      <protection locked="0"/>
    </xf>
    <xf numFmtId="165" fontId="0" fillId="3" borderId="0" xfId="0" applyNumberFormat="1" applyFill="1" applyBorder="1" applyAlignment="1" applyProtection="1">
      <alignment horizontal="left" vertical="center"/>
      <protection locked="0"/>
    </xf>
    <xf numFmtId="0" fontId="0" fillId="5" borderId="9" xfId="0" applyFill="1" applyBorder="1" applyAlignment="1">
      <alignment vertical="center"/>
    </xf>
    <xf numFmtId="0" fontId="0" fillId="5" borderId="10" xfId="0" applyFill="1" applyBorder="1" applyAlignment="1">
      <alignment vertical="center"/>
    </xf>
    <xf numFmtId="164" fontId="0" fillId="5" borderId="10" xfId="0" applyNumberFormat="1" applyFill="1" applyBorder="1" applyAlignment="1">
      <alignment horizontal="left" vertical="center"/>
    </xf>
    <xf numFmtId="0" fontId="0" fillId="5" borderId="11" xfId="0" applyFill="1" applyBorder="1" applyAlignment="1">
      <alignment vertical="center"/>
    </xf>
    <xf numFmtId="165" fontId="0" fillId="3" borderId="10" xfId="0" applyNumberFormat="1" applyFill="1" applyBorder="1" applyAlignment="1">
      <alignment horizontal="left" vertical="center"/>
    </xf>
    <xf numFmtId="10" fontId="0" fillId="3" borderId="10" xfId="0" applyNumberFormat="1" applyFill="1" applyBorder="1" applyAlignment="1">
      <alignment horizontal="center" vertical="center"/>
    </xf>
    <xf numFmtId="10" fontId="1" fillId="5" borderId="0" xfId="0" applyNumberFormat="1" applyFont="1" applyFill="1" applyBorder="1" applyAlignment="1">
      <alignment horizontal="center" vertical="center"/>
    </xf>
    <xf numFmtId="10" fontId="0" fillId="3" borderId="10" xfId="0" applyNumberFormat="1" applyFill="1" applyBorder="1" applyAlignment="1">
      <alignment horizontal="left" vertical="center"/>
    </xf>
    <xf numFmtId="10" fontId="0" fillId="5" borderId="0" xfId="0" applyNumberFormat="1" applyFill="1" applyBorder="1" applyAlignment="1">
      <alignment horizontal="left" vertical="center"/>
    </xf>
    <xf numFmtId="0" fontId="2" fillId="3" borderId="3" xfId="0" applyFont="1" applyFill="1" applyBorder="1" applyAlignment="1">
      <alignment vertical="center"/>
    </xf>
    <xf numFmtId="0" fontId="2" fillId="3" borderId="1" xfId="0" applyFont="1" applyFill="1" applyBorder="1" applyAlignment="1">
      <alignment vertical="center"/>
    </xf>
    <xf numFmtId="0" fontId="2" fillId="5" borderId="3" xfId="0" applyFont="1" applyFill="1" applyBorder="1" applyAlignment="1">
      <alignment vertical="center"/>
    </xf>
    <xf numFmtId="0" fontId="3" fillId="3" borderId="3" xfId="0" applyFont="1" applyFill="1" applyBorder="1" applyAlignment="1">
      <alignment vertical="center"/>
    </xf>
    <xf numFmtId="165" fontId="0" fillId="3" borderId="10" xfId="0" applyNumberFormat="1" applyFill="1" applyBorder="1" applyAlignment="1">
      <alignment horizontal="center" vertical="center"/>
    </xf>
    <xf numFmtId="0" fontId="2" fillId="3" borderId="3" xfId="0" applyFont="1" applyFill="1" applyBorder="1" applyAlignment="1">
      <alignment horizontal="left" vertical="center"/>
    </xf>
    <xf numFmtId="0" fontId="2" fillId="3" borderId="0" xfId="0" applyFont="1" applyFill="1" applyBorder="1" applyAlignment="1">
      <alignment horizontal="left" vertical="center"/>
    </xf>
    <xf numFmtId="10" fontId="0" fillId="5" borderId="10" xfId="0" applyNumberFormat="1" applyFill="1" applyBorder="1" applyAlignment="1">
      <alignment horizontal="center" vertical="center"/>
    </xf>
    <xf numFmtId="0" fontId="7" fillId="8" borderId="2" xfId="0" applyFont="1" applyFill="1" applyBorder="1" applyAlignment="1">
      <alignment vertical="top" wrapText="1"/>
    </xf>
    <xf numFmtId="0" fontId="7" fillId="8" borderId="8" xfId="0" applyFont="1" applyFill="1" applyBorder="1" applyAlignment="1">
      <alignment vertical="top" wrapText="1"/>
    </xf>
    <xf numFmtId="0" fontId="0" fillId="8" borderId="0" xfId="0" applyFill="1" applyAlignment="1">
      <alignment vertical="center" wrapText="1"/>
    </xf>
    <xf numFmtId="0" fontId="0" fillId="8" borderId="2" xfId="0" applyFill="1" applyBorder="1" applyAlignment="1">
      <alignment vertical="center"/>
    </xf>
    <xf numFmtId="0" fontId="0" fillId="8" borderId="8" xfId="0" applyFill="1" applyBorder="1" applyAlignment="1">
      <alignment vertical="center"/>
    </xf>
    <xf numFmtId="0" fontId="0" fillId="8" borderId="5" xfId="0" applyFill="1" applyBorder="1" applyAlignment="1">
      <alignment vertical="center"/>
    </xf>
    <xf numFmtId="0" fontId="0" fillId="8" borderId="7" xfId="0" applyFill="1" applyBorder="1" applyAlignment="1">
      <alignment vertical="center"/>
    </xf>
    <xf numFmtId="0" fontId="0" fillId="8" borderId="21" xfId="0" applyFill="1" applyBorder="1" applyAlignment="1">
      <alignment vertical="center" wrapText="1"/>
    </xf>
    <xf numFmtId="0" fontId="0" fillId="8" borderId="25" xfId="0" applyFill="1" applyBorder="1" applyAlignment="1">
      <alignment vertical="center" wrapText="1"/>
    </xf>
    <xf numFmtId="0" fontId="0" fillId="8" borderId="31" xfId="0" applyFill="1" applyBorder="1" applyAlignment="1">
      <alignment vertical="center" wrapText="1"/>
    </xf>
    <xf numFmtId="0" fontId="3" fillId="6" borderId="7" xfId="0" applyFont="1" applyFill="1" applyBorder="1" applyAlignment="1" applyProtection="1">
      <alignment horizontal="center" vertical="center"/>
      <protection locked="0"/>
    </xf>
    <xf numFmtId="0" fontId="5" fillId="4" borderId="17" xfId="0" applyFont="1" applyFill="1" applyBorder="1" applyAlignment="1" applyProtection="1">
      <alignment vertical="center"/>
      <protection locked="0"/>
    </xf>
    <xf numFmtId="0" fontId="5" fillId="3" borderId="32" xfId="0" applyFont="1" applyFill="1" applyBorder="1" applyAlignment="1">
      <alignment vertical="center"/>
    </xf>
    <xf numFmtId="0" fontId="0" fillId="4" borderId="33" xfId="0" applyFill="1" applyBorder="1" applyAlignment="1" applyProtection="1">
      <alignment vertical="center"/>
      <protection locked="0"/>
    </xf>
    <xf numFmtId="0" fontId="0" fillId="4" borderId="34" xfId="0" applyFill="1" applyBorder="1" applyAlignment="1" applyProtection="1">
      <alignment vertical="center"/>
      <protection locked="0"/>
    </xf>
    <xf numFmtId="0" fontId="0" fillId="4" borderId="35" xfId="0" applyFill="1" applyBorder="1" applyAlignment="1" applyProtection="1">
      <alignment vertical="center"/>
      <protection locked="0"/>
    </xf>
    <xf numFmtId="0" fontId="0" fillId="3" borderId="25" xfId="0" applyFill="1" applyBorder="1" applyAlignment="1" applyProtection="1">
      <alignment vertical="center" wrapText="1"/>
      <protection locked="0"/>
    </xf>
    <xf numFmtId="0" fontId="3" fillId="3" borderId="25" xfId="0" applyFont="1" applyFill="1" applyBorder="1" applyAlignment="1" applyProtection="1">
      <alignment vertical="center" wrapText="1"/>
      <protection locked="0"/>
    </xf>
    <xf numFmtId="0" fontId="9" fillId="3" borderId="25" xfId="0" applyFont="1" applyFill="1" applyBorder="1" applyAlignment="1" applyProtection="1">
      <alignment vertical="center" wrapText="1"/>
      <protection locked="0"/>
    </xf>
    <xf numFmtId="0" fontId="9" fillId="4" borderId="24" xfId="0" applyFont="1" applyFill="1" applyBorder="1" applyAlignment="1" applyProtection="1">
      <alignment vertical="center"/>
      <protection locked="0"/>
    </xf>
    <xf numFmtId="0" fontId="7" fillId="8" borderId="1" xfId="0" applyFont="1" applyFill="1" applyBorder="1" applyAlignment="1">
      <alignment horizontal="left" vertical="top" wrapText="1"/>
    </xf>
    <xf numFmtId="0" fontId="7" fillId="8" borderId="2"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8"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5" xfId="0" applyFont="1" applyFill="1" applyBorder="1" applyAlignment="1">
      <alignment horizontal="left" vertical="center" wrapText="1"/>
    </xf>
    <xf numFmtId="0" fontId="8" fillId="8" borderId="5" xfId="0" applyFont="1" applyFill="1" applyBorder="1" applyAlignment="1">
      <alignment horizontal="right" wrapText="1"/>
    </xf>
    <xf numFmtId="0" fontId="8" fillId="8" borderId="7" xfId="0" applyFont="1" applyFill="1" applyBorder="1" applyAlignment="1">
      <alignment horizontal="right" wrapText="1"/>
    </xf>
    <xf numFmtId="164" fontId="0" fillId="4" borderId="5" xfId="0" applyNumberFormat="1" applyFill="1" applyBorder="1" applyAlignment="1" applyProtection="1">
      <alignment horizontal="left" vertical="center"/>
      <protection locked="0"/>
    </xf>
    <xf numFmtId="164" fontId="0" fillId="4" borderId="7" xfId="0" applyNumberFormat="1" applyFill="1" applyBorder="1" applyAlignment="1" applyProtection="1">
      <alignment horizontal="left" vertical="center"/>
      <protection locked="0"/>
    </xf>
    <xf numFmtId="0" fontId="2" fillId="7" borderId="3" xfId="0" applyFont="1" applyFill="1" applyBorder="1" applyAlignment="1">
      <alignment horizontal="left" vertical="center" wrapText="1"/>
    </xf>
    <xf numFmtId="0" fontId="2" fillId="7" borderId="0"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7" borderId="36"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0" fillId="4" borderId="0"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2" fillId="4" borderId="36"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0" fillId="4" borderId="2"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2" fillId="7" borderId="5"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6" borderId="36"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0" fillId="2" borderId="6" xfId="0" applyFill="1" applyBorder="1" applyAlignment="1">
      <alignment horizontal="left" vertical="center"/>
    </xf>
    <xf numFmtId="0" fontId="0" fillId="2" borderId="14" xfId="0" applyFill="1" applyBorder="1" applyAlignment="1">
      <alignment horizontal="left" vertical="center"/>
    </xf>
    <xf numFmtId="0" fontId="3" fillId="5" borderId="0" xfId="0" applyFont="1" applyFill="1" applyBorder="1" applyAlignment="1">
      <alignment horizontal="left" vertical="center"/>
    </xf>
    <xf numFmtId="0" fontId="3" fillId="5" borderId="4" xfId="0" applyFont="1" applyFill="1" applyBorder="1" applyAlignment="1">
      <alignment horizontal="left" vertical="center"/>
    </xf>
    <xf numFmtId="0" fontId="0" fillId="3" borderId="2"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164" fontId="0" fillId="3" borderId="10" xfId="0" applyNumberFormat="1" applyFill="1" applyBorder="1" applyAlignment="1" applyProtection="1">
      <alignment horizontal="left" vertical="center"/>
      <protection locked="0"/>
    </xf>
    <xf numFmtId="164" fontId="0" fillId="3" borderId="11" xfId="0" applyNumberFormat="1" applyFill="1" applyBorder="1" applyAlignment="1" applyProtection="1">
      <alignment horizontal="left" vertical="center"/>
      <protection locked="0"/>
    </xf>
    <xf numFmtId="0" fontId="2" fillId="7" borderId="13" xfId="0" applyFont="1" applyFill="1" applyBorder="1" applyAlignment="1">
      <alignment horizontal="left" vertical="center" wrapText="1"/>
    </xf>
    <xf numFmtId="0" fontId="3" fillId="3" borderId="3" xfId="0" applyFont="1" applyFill="1" applyBorder="1" applyAlignment="1">
      <alignment horizontal="left" vertical="center"/>
    </xf>
    <xf numFmtId="0" fontId="3" fillId="3" borderId="0" xfId="0" applyFont="1" applyFill="1" applyBorder="1" applyAlignment="1">
      <alignment horizontal="left" vertical="center"/>
    </xf>
    <xf numFmtId="0" fontId="2" fillId="7" borderId="12"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14" xfId="0" applyFont="1" applyFill="1" applyBorder="1" applyAlignment="1">
      <alignment horizontal="left" vertical="center" wrapText="1"/>
    </xf>
  </cellXfs>
  <cellStyles count="1">
    <cellStyle name="Normal" xfId="0" builtinId="0"/>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5" dropStyle="combo" dx="16" fmlaLink="Data!$B$5" fmlaRange="Data!$B$7:$B$11" noThreeD="1" val="0"/>
</file>

<file path=xl/ctrlProps/ctrlProp2.xml><?xml version="1.0" encoding="utf-8"?>
<formControlPr xmlns="http://schemas.microsoft.com/office/spreadsheetml/2009/9/main" objectType="Drop" dropLines="4" dropStyle="combo" dx="16" fmlaLink="Data!$D$5" fmlaRange="Data!$E$7:$E$10" noThreeD="1" sel="4" val="0"/>
</file>

<file path=xl/ctrlProps/ctrlProp3.xml><?xml version="1.0" encoding="utf-8"?>
<formControlPr xmlns="http://schemas.microsoft.com/office/spreadsheetml/2009/9/main" objectType="Drop" dropLines="22" dropStyle="combo" dx="16" fmlaLink="Data!$C$5" fmlaRange="Data!$C$7:$C$29" noThreeD="1" sel="3"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1047750</xdr:colOff>
      <xdr:row>1</xdr:row>
      <xdr:rowOff>19050</xdr:rowOff>
    </xdr:from>
    <xdr:to>
      <xdr:col>5</xdr:col>
      <xdr:colOff>685800</xdr:colOff>
      <xdr:row>2</xdr:row>
      <xdr:rowOff>400050</xdr:rowOff>
    </xdr:to>
    <xdr:pic>
      <xdr:nvPicPr>
        <xdr:cNvPr id="5157" name="Tijdelijke aanduiding voor inhoud 5" descr="Totaal.png"/>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894" b="2895"/>
        <a:stretch>
          <a:fillRect/>
        </a:stretch>
      </xdr:blipFill>
      <xdr:spPr bwMode="auto">
        <a:xfrm>
          <a:off x="3105150" y="161925"/>
          <a:ext cx="30670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18</xdr:row>
          <xdr:rowOff>19050</xdr:rowOff>
        </xdr:from>
        <xdr:to>
          <xdr:col>4</xdr:col>
          <xdr:colOff>0</xdr:colOff>
          <xdr:row>18</xdr:row>
          <xdr:rowOff>219075</xdr:rowOff>
        </xdr:to>
        <xdr:sp macro="" textlink="">
          <xdr:nvSpPr>
            <xdr:cNvPr id="5121" name="Drop Down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20</xdr:row>
          <xdr:rowOff>19050</xdr:rowOff>
        </xdr:from>
        <xdr:to>
          <xdr:col>4</xdr:col>
          <xdr:colOff>0</xdr:colOff>
          <xdr:row>20</xdr:row>
          <xdr:rowOff>219075</xdr:rowOff>
        </xdr:to>
        <xdr:sp macro="" textlink="">
          <xdr:nvSpPr>
            <xdr:cNvPr id="5123" name="Drop Down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1047750</xdr:colOff>
      <xdr:row>1</xdr:row>
      <xdr:rowOff>9525</xdr:rowOff>
    </xdr:from>
    <xdr:to>
      <xdr:col>5</xdr:col>
      <xdr:colOff>685800</xdr:colOff>
      <xdr:row>2</xdr:row>
      <xdr:rowOff>409575</xdr:rowOff>
    </xdr:to>
    <xdr:pic>
      <xdr:nvPicPr>
        <xdr:cNvPr id="1071" name="Tijdelijke aanduiding voor inhoud 5" descr="Totaal.png"/>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894" b="2895"/>
        <a:stretch>
          <a:fillRect/>
        </a:stretch>
      </xdr:blipFill>
      <xdr:spPr bwMode="auto">
        <a:xfrm>
          <a:off x="3048000" y="114300"/>
          <a:ext cx="30670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342900</xdr:colOff>
      <xdr:row>1</xdr:row>
      <xdr:rowOff>9525</xdr:rowOff>
    </xdr:from>
    <xdr:to>
      <xdr:col>5</xdr:col>
      <xdr:colOff>1695450</xdr:colOff>
      <xdr:row>2</xdr:row>
      <xdr:rowOff>409575</xdr:rowOff>
    </xdr:to>
    <xdr:pic>
      <xdr:nvPicPr>
        <xdr:cNvPr id="7195" name="Tijdelijke aanduiding voor inhoud 5" descr="Totaal.png"/>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894" b="2895"/>
        <a:stretch>
          <a:fillRect/>
        </a:stretch>
      </xdr:blipFill>
      <xdr:spPr bwMode="auto">
        <a:xfrm>
          <a:off x="4524375" y="104775"/>
          <a:ext cx="30670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1009650</xdr:colOff>
      <xdr:row>1</xdr:row>
      <xdr:rowOff>9525</xdr:rowOff>
    </xdr:from>
    <xdr:to>
      <xdr:col>3</xdr:col>
      <xdr:colOff>2362200</xdr:colOff>
      <xdr:row>2</xdr:row>
      <xdr:rowOff>419100</xdr:rowOff>
    </xdr:to>
    <xdr:pic>
      <xdr:nvPicPr>
        <xdr:cNvPr id="2063" name="Tijdelijke aanduiding voor inhoud 5" descr="Totaal.png"/>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894" b="2895"/>
        <a:stretch>
          <a:fillRect/>
        </a:stretch>
      </xdr:blipFill>
      <xdr:spPr bwMode="auto">
        <a:xfrm>
          <a:off x="3495675" y="114300"/>
          <a:ext cx="3733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1</xdr:col>
          <xdr:colOff>1581150</xdr:colOff>
          <xdr:row>4</xdr:row>
          <xdr:rowOff>352425</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3" sqref="B3"/>
    </sheetView>
  </sheetViews>
  <sheetFormatPr defaultRowHeight="12.75" x14ac:dyDescent="0.2"/>
  <cols>
    <col min="1" max="1" width="24.85546875" bestFit="1" customWidth="1"/>
    <col min="2" max="2" width="22.5703125" style="1" bestFit="1" customWidth="1"/>
    <col min="3" max="3" width="10.7109375" bestFit="1" customWidth="1"/>
  </cols>
  <sheetData>
    <row r="1" spans="1:5" x14ac:dyDescent="0.2">
      <c r="A1" s="1" t="str">
        <f>Language!B7</f>
        <v>Ime</v>
      </c>
      <c r="B1" s="1" t="s">
        <v>135</v>
      </c>
    </row>
    <row r="2" spans="1:5" x14ac:dyDescent="0.2">
      <c r="B2" t="str">
        <f>CONCATENATE(Language!B8,": 1.3a  - Oct 2013")</f>
        <v>Verzija: 1.3a  - Oct 2013</v>
      </c>
    </row>
    <row r="3" spans="1:5" x14ac:dyDescent="0.2">
      <c r="A3" t="str">
        <f>Language!B6</f>
        <v>Jezik</v>
      </c>
    </row>
    <row r="5" spans="1:5" x14ac:dyDescent="0.2">
      <c r="B5" s="44">
        <v>1</v>
      </c>
      <c r="C5" s="44">
        <v>3</v>
      </c>
      <c r="D5" s="44">
        <v>4</v>
      </c>
    </row>
    <row r="6" spans="1:5" x14ac:dyDescent="0.2">
      <c r="B6" s="25" t="str">
        <f>IF(Start!E19="",INDEX(B7:B11,B5),Start!E19)</f>
        <v>Emisijski faktor</v>
      </c>
      <c r="C6" s="25" t="str">
        <f>INDEX(C7:C10,C5)</f>
        <v>HR</v>
      </c>
      <c r="D6" s="29">
        <f>IF(Start!E21="",INDEX(D7:D11,D5),Start!E21)</f>
        <v>1.4999999999999999E-2</v>
      </c>
    </row>
    <row r="7" spans="1:5" x14ac:dyDescent="0.2">
      <c r="B7" s="1" t="str">
        <f>IF(Start!$E$19="",Language!B17,Start!$E$19)</f>
        <v>Emisijski faktor</v>
      </c>
      <c r="C7" s="68" t="s">
        <v>88</v>
      </c>
      <c r="D7" s="30">
        <f>IF(Start!$E$21="",7.5%,Start!$E$21)</f>
        <v>7.4999999999999997E-2</v>
      </c>
      <c r="E7" t="str">
        <f>CONCATENATE(D7*100,IF(Start!$E$21="","% (Tier 1)","%"))</f>
        <v>7,5% (Tier 1)</v>
      </c>
    </row>
    <row r="8" spans="1:5" x14ac:dyDescent="0.2">
      <c r="B8" s="1" t="str">
        <f>IF(Start!$E$19="",Language!B18,Start!$E$19)</f>
        <v>Donja ogrjevna vrijednost</v>
      </c>
      <c r="C8" s="68" t="s">
        <v>89</v>
      </c>
      <c r="D8" s="30">
        <f>IF(Start!$E$21="",5%,Start!$E$21)</f>
        <v>0.05</v>
      </c>
      <c r="E8" t="str">
        <f>CONCATENATE(D8*100,IF(Start!$E$21="","% (Tier 2)","%"))</f>
        <v>5% (Tier 2)</v>
      </c>
    </row>
    <row r="9" spans="1:5" x14ac:dyDescent="0.2">
      <c r="B9" s="1" t="str">
        <f>IF(Start!$E$19="",Language!B19,Start!$E$19)</f>
        <v>Udio biomase</v>
      </c>
      <c r="C9" s="68" t="str">
        <f>Language!E5</f>
        <v>HR</v>
      </c>
      <c r="D9" s="30">
        <f>IF(Start!$E$21="",2.5%,Start!$E$21)</f>
        <v>2.5000000000000001E-2</v>
      </c>
      <c r="E9" t="str">
        <f>CONCATENATE(D9*100,IF(Start!$E$21="","% (Tier 3)","%"))</f>
        <v>2,5% (Tier 3)</v>
      </c>
    </row>
    <row r="10" spans="1:5" x14ac:dyDescent="0.2">
      <c r="B10" s="1" t="str">
        <f>IF(Start!$E$19="",Language!B20,Start!$E$19)</f>
        <v>Oksidacjski faktor</v>
      </c>
      <c r="C10" s="68" t="s">
        <v>90</v>
      </c>
      <c r="D10" s="30">
        <f>IF(Start!$E$21="",1.5%,Start!$E$21)</f>
        <v>1.4999999999999999E-2</v>
      </c>
      <c r="E10" t="str">
        <f>CONCATENATE(D10*100,IF(Start!$E$21="","% (Tier 4)","%"))</f>
        <v>1,5% (Tier 4)</v>
      </c>
    </row>
    <row r="11" spans="1:5" x14ac:dyDescent="0.2">
      <c r="B11" s="1" t="str">
        <f>IF(Start!$E$19="",Language!B21,Start!$E$19)</f>
        <v>Sadržaj ugljika</v>
      </c>
      <c r="C11" s="68" t="s">
        <v>91</v>
      </c>
    </row>
    <row r="12" spans="1:5" x14ac:dyDescent="0.2">
      <c r="C12" s="68" t="s">
        <v>92</v>
      </c>
    </row>
    <row r="13" spans="1:5" x14ac:dyDescent="0.2">
      <c r="C13" s="68" t="s">
        <v>93</v>
      </c>
    </row>
    <row r="14" spans="1:5" x14ac:dyDescent="0.2">
      <c r="C14" s="68" t="s">
        <v>94</v>
      </c>
    </row>
    <row r="15" spans="1:5" x14ac:dyDescent="0.2">
      <c r="C15" s="68" t="s">
        <v>95</v>
      </c>
    </row>
    <row r="16" spans="1:5" x14ac:dyDescent="0.2">
      <c r="C16" s="68" t="s">
        <v>96</v>
      </c>
    </row>
    <row r="17" spans="3:3" x14ac:dyDescent="0.2">
      <c r="C17" s="68" t="s">
        <v>97</v>
      </c>
    </row>
    <row r="18" spans="3:3" x14ac:dyDescent="0.2">
      <c r="C18" s="68" t="s">
        <v>98</v>
      </c>
    </row>
    <row r="19" spans="3:3" x14ac:dyDescent="0.2">
      <c r="C19" s="68" t="s">
        <v>99</v>
      </c>
    </row>
    <row r="20" spans="3:3" x14ac:dyDescent="0.2">
      <c r="C20" s="68" t="s">
        <v>100</v>
      </c>
    </row>
    <row r="21" spans="3:3" x14ac:dyDescent="0.2">
      <c r="C21" s="68" t="s">
        <v>101</v>
      </c>
    </row>
    <row r="22" spans="3:3" x14ac:dyDescent="0.2">
      <c r="C22" s="68" t="s">
        <v>102</v>
      </c>
    </row>
    <row r="23" spans="3:3" x14ac:dyDescent="0.2">
      <c r="C23" s="68" t="s">
        <v>103</v>
      </c>
    </row>
    <row r="24" spans="3:3" x14ac:dyDescent="0.2">
      <c r="C24" s="68" t="s">
        <v>104</v>
      </c>
    </row>
    <row r="25" spans="3:3" x14ac:dyDescent="0.2">
      <c r="C25" s="68" t="s">
        <v>105</v>
      </c>
    </row>
    <row r="26" spans="3:3" x14ac:dyDescent="0.2">
      <c r="C26" s="68" t="s">
        <v>106</v>
      </c>
    </row>
    <row r="27" spans="3:3" x14ac:dyDescent="0.2">
      <c r="C27" s="68" t="s">
        <v>107</v>
      </c>
    </row>
    <row r="28" spans="3:3" x14ac:dyDescent="0.2">
      <c r="C28" s="68" t="s">
        <v>108</v>
      </c>
    </row>
    <row r="29" spans="3:3" x14ac:dyDescent="0.2">
      <c r="C29" s="68" t="s">
        <v>109</v>
      </c>
    </row>
  </sheetData>
  <sheetProtection password="8F37" sheet="1" objects="1" scenarios="1"/>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46"/>
  <sheetViews>
    <sheetView tabSelected="1" workbookViewId="0">
      <selection activeCell="B4" sqref="B4:F4"/>
    </sheetView>
  </sheetViews>
  <sheetFormatPr defaultColWidth="0" defaultRowHeight="17.25" customHeight="1" zeroHeight="1" x14ac:dyDescent="0.2"/>
  <cols>
    <col min="1" max="1" width="1.5703125" style="3" customWidth="1"/>
    <col min="2" max="2" width="10.7109375" style="3" customWidth="1"/>
    <col min="3" max="3" width="18.5703125" style="3" customWidth="1"/>
    <col min="4" max="5" width="25.7109375" style="3" customWidth="1"/>
    <col min="6" max="6" width="10.7109375" style="3" customWidth="1"/>
    <col min="7" max="7" width="1.7109375" style="3" customWidth="1"/>
    <col min="8" max="16384" width="9.140625" style="3" hidden="1"/>
  </cols>
  <sheetData>
    <row r="1" spans="1:7" ht="11.25" customHeight="1" thickBot="1" x14ac:dyDescent="0.25">
      <c r="A1" s="2"/>
      <c r="B1" s="2"/>
      <c r="C1" s="2"/>
      <c r="D1" s="2"/>
      <c r="E1" s="2"/>
      <c r="F1" s="2"/>
      <c r="G1" s="2"/>
    </row>
    <row r="2" spans="1:7" ht="21.95" customHeight="1" x14ac:dyDescent="0.2">
      <c r="A2" s="2"/>
      <c r="B2" s="135" t="str">
        <f>Data!B1</f>
        <v>Uncertainty Calculation-Factors 500.xls</v>
      </c>
      <c r="C2" s="136"/>
      <c r="D2" s="136"/>
      <c r="E2" s="115"/>
      <c r="F2" s="116"/>
      <c r="G2" s="2"/>
    </row>
    <row r="3" spans="1:7" ht="35.1" customHeight="1" thickBot="1" x14ac:dyDescent="0.2">
      <c r="A3" s="2"/>
      <c r="B3" s="147" t="str">
        <f>CONCATENATE("- ",Data!B2,CHAR(10),"- ",Language!B9," : Start")</f>
        <v>- Verzija: 1.3a  - Oct 2013
- List : Start</v>
      </c>
      <c r="C3" s="148"/>
      <c r="D3" s="148"/>
      <c r="E3" s="149"/>
      <c r="F3" s="150"/>
      <c r="G3" s="2"/>
    </row>
    <row r="4" spans="1:7" ht="161.25" customHeight="1" x14ac:dyDescent="0.2">
      <c r="A4" s="2"/>
      <c r="B4" s="144" t="str">
        <f>Language!B49</f>
        <v xml:space="preserve">Sukladno točci 2. članka 35 Pravilnika* nadležno tijelo može dopustiti operateru postrojenja da koristi učestalost koja se razlikuje od one navedene u Pravilniku* (članak 35., stavak 1.) gdje minimalna  učestalost nije raspoloživa ili gdje operater postrojenja može demonstrirati slijedeće:
(a) da na temelju povijesnih podataka, uključujući analitičke vrijednosti za predmetna goriva ili materijale u razdoblju izvješćivanja koje neposredno prethodi trenutnom razdoblju izvješćivanja, bilo koja odstupanja u analitičkim vrijednostima za odgovarajuća goriva ili materijale ne prelaze jednu trećinu vrijednosti nesigurnosti koju operater mora poštovati vezano za utvrđivanje podataka o djelatnostima za predmetno gorivo ili materijal;
(b) da bi primjena tražene učestalosti dovela do neopravdano visokih troškova.             </v>
      </c>
      <c r="C4" s="145"/>
      <c r="D4" s="145"/>
      <c r="E4" s="145"/>
      <c r="F4" s="146"/>
      <c r="G4" s="2"/>
    </row>
    <row r="5" spans="1:7" ht="96.75" customHeight="1" x14ac:dyDescent="0.2">
      <c r="A5" s="2"/>
      <c r="B5" s="137" t="str">
        <f>Language!B50</f>
        <v>Minimalna učestalost uzorkovanja i analiza toka izvora koji su traženi kako bi se zadovoljili zahtjevi nesigurnosti, mogu se dobiti iz povijesnih podataka. Kada se takva učestalost primjeni, stvarna nesigurnost ipak treba biti utvrđena tijekom svake izvještajne godine, budući da varijacije u parametrima toka izvora mogu biti različite od godine do godine. To može biti slučaj kada se npr. promijeni dobavljač toka izvora ili se izmijeni metodologija uzorkovanja.</v>
      </c>
      <c r="C5" s="138"/>
      <c r="D5" s="138"/>
      <c r="E5" s="138"/>
      <c r="F5" s="139"/>
      <c r="G5" s="2"/>
    </row>
    <row r="6" spans="1:7" ht="120.75" customHeight="1" x14ac:dyDescent="0.2">
      <c r="A6" s="2"/>
      <c r="B6" s="137" t="str">
        <f>Language!B51</f>
        <v>Ova tablica je razvijena s ciljem da pomogne operateru. U radnom listu "Povijest" minimalna učestalost se automatski izračunava iz povijesnih podataka. U radnom listu "Nesigurnost" stvarna nesigurnost faktora proračuna izračunata je kao godišnja prosječna vrijednost. Koristeći ovaj radni list operater može  tijekom godine utvrditi treba li povećati učestalost kako bi se udovoljio zahtjevima nesigurnosti. Kada rezultati analize nisu reprezentativni za istu količinu goriva ili materijala, unose se njihove količine za koje će biti izračunata nesigurnost.</v>
      </c>
      <c r="C6" s="138"/>
      <c r="D6" s="138"/>
      <c r="E6" s="138"/>
      <c r="F6" s="139"/>
      <c r="G6" s="2"/>
    </row>
    <row r="7" spans="1:7" ht="79.5" customHeight="1" x14ac:dyDescent="0.2">
      <c r="A7" s="2"/>
      <c r="B7" s="137" t="str">
        <f>Language!B60</f>
        <v xml:space="preserve">Napomena: Općenito ova metoda zahtjeva jednu primjenu za svaki traženi parametar toka izvora. U izuzetnim situacijama to nije primjenjivo. Npr. kada rafinerija u izvještajnoj godini prijeđe na drugu naftu sa značajno različitim svojstvima. U tim situacijama zahtjevana nesigurnost treba se postići za svaki tip goriva ili materijala (sirovine). </v>
      </c>
      <c r="C7" s="142"/>
      <c r="D7" s="142"/>
      <c r="E7" s="142"/>
      <c r="F7" s="143"/>
      <c r="G7" s="2"/>
    </row>
    <row r="8" spans="1:7" ht="15" customHeight="1" x14ac:dyDescent="0.2">
      <c r="A8" s="2"/>
      <c r="B8" s="137" t="str">
        <f>Language!B10</f>
        <v>Boja ćelije upućuje na tip informacija</v>
      </c>
      <c r="C8" s="138"/>
      <c r="D8" s="138"/>
      <c r="E8" s="138"/>
      <c r="F8" s="139"/>
      <c r="G8" s="2"/>
    </row>
    <row r="9" spans="1:7" ht="15" customHeight="1" x14ac:dyDescent="0.2">
      <c r="A9" s="2"/>
      <c r="B9" s="35"/>
      <c r="C9" s="140" t="str">
        <f>Language!B11</f>
        <v>Općenite informacije</v>
      </c>
      <c r="D9" s="141"/>
      <c r="E9" s="36"/>
      <c r="F9" s="37"/>
      <c r="G9" s="2"/>
    </row>
    <row r="10" spans="1:7" ht="15" customHeight="1" x14ac:dyDescent="0.2">
      <c r="A10" s="2"/>
      <c r="B10" s="35"/>
      <c r="C10" s="156" t="str">
        <f>Language!B12</f>
        <v>Upute za korištenje</v>
      </c>
      <c r="D10" s="157"/>
      <c r="E10" s="36"/>
      <c r="F10" s="55"/>
      <c r="G10" s="2"/>
    </row>
    <row r="11" spans="1:7" ht="15" customHeight="1" x14ac:dyDescent="0.2">
      <c r="A11" s="2"/>
      <c r="B11" s="35"/>
      <c r="C11" s="160" t="str">
        <f>Language!B13</f>
        <v>Obavezan unos</v>
      </c>
      <c r="D11" s="161"/>
      <c r="E11" s="56"/>
      <c r="F11" s="55"/>
      <c r="G11" s="2"/>
    </row>
    <row r="12" spans="1:7" ht="15" customHeight="1" x14ac:dyDescent="0.2">
      <c r="A12" s="2"/>
      <c r="B12" s="35"/>
      <c r="C12" s="166" t="str">
        <f>Language!B14</f>
        <v>Unos nije obavezan</v>
      </c>
      <c r="D12" s="167"/>
      <c r="E12" s="56"/>
      <c r="F12" s="55"/>
      <c r="G12" s="2"/>
    </row>
    <row r="13" spans="1:7" ht="15" customHeight="1" x14ac:dyDescent="0.2">
      <c r="A13" s="2"/>
      <c r="B13" s="35"/>
      <c r="C13" s="168" t="str">
        <f>Language!B15</f>
        <v>Relevantne izračunate informacije</v>
      </c>
      <c r="D13" s="169"/>
      <c r="E13" s="56"/>
      <c r="F13" s="55"/>
      <c r="G13" s="2"/>
    </row>
    <row r="14" spans="1:7" ht="15" customHeight="1" x14ac:dyDescent="0.2">
      <c r="A14" s="2"/>
      <c r="B14" s="35"/>
      <c r="C14" s="56"/>
      <c r="D14" s="56"/>
      <c r="E14" s="56"/>
      <c r="F14" s="55"/>
      <c r="G14" s="2"/>
    </row>
    <row r="15" spans="1:7" ht="12.75" x14ac:dyDescent="0.2">
      <c r="A15" s="2"/>
      <c r="B15" s="153" t="str">
        <f>Language!B59</f>
        <v>Prije nego što započnete s listom "Povijest" slijedite slijedeće korake:</v>
      </c>
      <c r="C15" s="154"/>
      <c r="D15" s="154"/>
      <c r="E15" s="154"/>
      <c r="F15" s="155"/>
      <c r="G15" s="2"/>
    </row>
    <row r="16" spans="1:7" ht="30" customHeight="1" x14ac:dyDescent="0.2">
      <c r="A16" s="2"/>
      <c r="B16" s="66" t="s">
        <v>32</v>
      </c>
      <c r="C16" s="154" t="str">
        <f>Language!B53</f>
        <v>Odaberite parametar koristeći padajući izbornik u ćeliji D19 (ili unesite opis u ćeliji E19) i unesite jedinicu parametra u ćeliju E20.</v>
      </c>
      <c r="D16" s="154"/>
      <c r="E16" s="154"/>
      <c r="F16" s="155"/>
      <c r="G16" s="2"/>
    </row>
    <row r="17" spans="1:7" ht="30" customHeight="1" thickBot="1" x14ac:dyDescent="0.25">
      <c r="A17" s="2"/>
      <c r="B17" s="67" t="s">
        <v>32</v>
      </c>
      <c r="C17" s="164" t="str">
        <f>Language!B54</f>
        <v>Unesite zahtijevanu nesigurnost za mjerenu količinu u ćeliju E21 (ili koristite padajući izbornik u ćeliji D21).</v>
      </c>
      <c r="D17" s="164"/>
      <c r="E17" s="164"/>
      <c r="F17" s="165"/>
      <c r="G17" s="2"/>
    </row>
    <row r="18" spans="1:7" ht="8.25" customHeight="1" thickBot="1" x14ac:dyDescent="0.25">
      <c r="A18" s="2"/>
      <c r="B18" s="2"/>
      <c r="C18" s="2"/>
      <c r="D18" s="2"/>
      <c r="E18" s="2"/>
      <c r="F18" s="2"/>
      <c r="G18" s="2"/>
    </row>
    <row r="19" spans="1:7" ht="19.149999999999999" customHeight="1" x14ac:dyDescent="0.2">
      <c r="A19" s="2"/>
      <c r="B19" s="4" t="str">
        <f>IF(Language!B22="","",Language!B22)</f>
        <v>Faktor proračuna</v>
      </c>
      <c r="C19" s="5"/>
      <c r="D19" s="24"/>
      <c r="E19" s="162"/>
      <c r="F19" s="163"/>
      <c r="G19" s="2"/>
    </row>
    <row r="20" spans="1:7" ht="19.149999999999999" customHeight="1" x14ac:dyDescent="0.2">
      <c r="A20" s="2"/>
      <c r="B20" s="6" t="str">
        <f>IF(Language!B23="","",Language!B23)</f>
        <v>Jedinice</v>
      </c>
      <c r="C20" s="7"/>
      <c r="D20" s="7"/>
      <c r="E20" s="158" t="s">
        <v>176</v>
      </c>
      <c r="F20" s="159"/>
      <c r="G20" s="2"/>
    </row>
    <row r="21" spans="1:7" ht="19.149999999999999" customHeight="1" thickBot="1" x14ac:dyDescent="0.25">
      <c r="A21" s="2"/>
      <c r="B21" s="27" t="str">
        <f>IF(Language!B24="","",Language!B24)</f>
        <v>Zahtjevana nesigurnost za goriva/materijale</v>
      </c>
      <c r="C21" s="28"/>
      <c r="D21" s="28"/>
      <c r="E21" s="151"/>
      <c r="F21" s="152"/>
      <c r="G21" s="26"/>
    </row>
    <row r="22" spans="1:7" ht="8.25" customHeight="1" x14ac:dyDescent="0.2">
      <c r="A22" s="2"/>
      <c r="B22" s="2"/>
      <c r="C22" s="2"/>
      <c r="D22" s="2"/>
      <c r="E22" s="2"/>
      <c r="F22" s="2"/>
      <c r="G22" s="2"/>
    </row>
    <row r="23" spans="1:7" ht="17.25" hidden="1" customHeight="1" x14ac:dyDescent="0.2"/>
    <row r="24" spans="1:7" ht="17.25" hidden="1" customHeight="1" x14ac:dyDescent="0.2"/>
    <row r="25" spans="1:7" ht="17.25" hidden="1" customHeight="1" x14ac:dyDescent="0.2"/>
    <row r="26" spans="1:7" ht="17.25" hidden="1" customHeight="1" x14ac:dyDescent="0.2"/>
    <row r="27" spans="1:7" ht="17.25" hidden="1" customHeight="1" x14ac:dyDescent="0.2"/>
    <row r="28" spans="1:7" ht="17.25" hidden="1" customHeight="1" x14ac:dyDescent="0.2"/>
    <row r="29" spans="1:7" ht="17.25" hidden="1" customHeight="1" x14ac:dyDescent="0.2"/>
    <row r="30" spans="1:7" ht="17.25" hidden="1" customHeight="1" x14ac:dyDescent="0.2"/>
    <row r="31" spans="1:7" ht="17.25" hidden="1" customHeight="1" x14ac:dyDescent="0.2"/>
    <row r="32" spans="1:7" ht="17.25" hidden="1" customHeight="1" x14ac:dyDescent="0.2"/>
    <row r="33" ht="17.25" hidden="1" customHeight="1" x14ac:dyDescent="0.2"/>
    <row r="34" ht="17.25" hidden="1" customHeight="1" x14ac:dyDescent="0.2"/>
    <row r="35" ht="17.25" hidden="1" customHeight="1" x14ac:dyDescent="0.2"/>
    <row r="36" ht="17.25" hidden="1" customHeight="1" x14ac:dyDescent="0.2"/>
    <row r="37" ht="17.25" hidden="1" customHeight="1" x14ac:dyDescent="0.2"/>
    <row r="38" ht="17.25" hidden="1" customHeight="1" x14ac:dyDescent="0.2"/>
    <row r="39" ht="17.25" hidden="1" customHeight="1" x14ac:dyDescent="0.2"/>
    <row r="40" ht="17.25" hidden="1" customHeight="1" x14ac:dyDescent="0.2"/>
    <row r="41" ht="17.25" hidden="1" customHeight="1" x14ac:dyDescent="0.2"/>
    <row r="42" ht="17.25" hidden="1" customHeight="1" x14ac:dyDescent="0.2"/>
    <row r="43" ht="17.25" hidden="1" customHeight="1" x14ac:dyDescent="0.2"/>
    <row r="44" ht="17.25" hidden="1" customHeight="1" x14ac:dyDescent="0.2"/>
    <row r="45" ht="17.25" hidden="1" customHeight="1" x14ac:dyDescent="0.2"/>
    <row r="46" ht="17.25" hidden="1" customHeight="1" x14ac:dyDescent="0.2"/>
    <row r="47" ht="17.25" hidden="1" customHeight="1" x14ac:dyDescent="0.2"/>
    <row r="48" ht="17.25" hidden="1" customHeight="1" x14ac:dyDescent="0.2"/>
    <row r="49" ht="17.25" hidden="1" customHeight="1" x14ac:dyDescent="0.2"/>
    <row r="50" ht="17.25" hidden="1" customHeight="1" x14ac:dyDescent="0.2"/>
    <row r="51" ht="17.25" hidden="1" customHeight="1" x14ac:dyDescent="0.2"/>
    <row r="52" ht="17.25" hidden="1" customHeight="1" x14ac:dyDescent="0.2"/>
    <row r="53" ht="17.25" hidden="1" customHeight="1" x14ac:dyDescent="0.2"/>
    <row r="54" ht="17.25" hidden="1" customHeight="1" x14ac:dyDescent="0.2"/>
    <row r="55" ht="17.25" hidden="1" customHeight="1" x14ac:dyDescent="0.2"/>
    <row r="56" ht="17.25" hidden="1" customHeight="1" x14ac:dyDescent="0.2"/>
    <row r="57" ht="17.25" hidden="1" customHeight="1" x14ac:dyDescent="0.2"/>
    <row r="58" ht="17.25" hidden="1" customHeight="1" x14ac:dyDescent="0.2"/>
    <row r="59" ht="17.25" hidden="1" customHeight="1" x14ac:dyDescent="0.2"/>
    <row r="60" ht="17.25" hidden="1" customHeight="1" x14ac:dyDescent="0.2"/>
    <row r="61" ht="17.25" hidden="1" customHeight="1" x14ac:dyDescent="0.2"/>
    <row r="62" ht="17.25" hidden="1" customHeight="1" x14ac:dyDescent="0.2"/>
    <row r="63" ht="17.25" hidden="1" customHeight="1" x14ac:dyDescent="0.2"/>
    <row r="64" ht="17.25" hidden="1" customHeight="1" x14ac:dyDescent="0.2"/>
    <row r="65" ht="17.25" hidden="1" customHeight="1" x14ac:dyDescent="0.2"/>
    <row r="66" ht="17.25" hidden="1" customHeight="1" x14ac:dyDescent="0.2"/>
    <row r="67" ht="17.25" hidden="1" customHeight="1" x14ac:dyDescent="0.2"/>
    <row r="68" ht="17.25" hidden="1" customHeight="1" x14ac:dyDescent="0.2"/>
    <row r="69" ht="17.25" hidden="1" customHeight="1" x14ac:dyDescent="0.2"/>
    <row r="70" ht="17.25" hidden="1" customHeight="1" x14ac:dyDescent="0.2"/>
    <row r="71" ht="17.25" hidden="1" customHeight="1" x14ac:dyDescent="0.2"/>
    <row r="72" ht="17.25" hidden="1" customHeight="1" x14ac:dyDescent="0.2"/>
    <row r="73" ht="17.25" hidden="1" customHeight="1" x14ac:dyDescent="0.2"/>
    <row r="74" ht="17.25" hidden="1" customHeight="1" x14ac:dyDescent="0.2"/>
    <row r="75" ht="17.25" hidden="1" customHeight="1" x14ac:dyDescent="0.2"/>
    <row r="76" ht="17.25" hidden="1" customHeight="1" x14ac:dyDescent="0.2"/>
    <row r="77" ht="17.25" hidden="1" customHeight="1" x14ac:dyDescent="0.2"/>
    <row r="78" ht="17.25" hidden="1" customHeight="1" x14ac:dyDescent="0.2"/>
    <row r="79" ht="17.25" hidden="1" customHeight="1" x14ac:dyDescent="0.2"/>
    <row r="80" ht="17.25" hidden="1" customHeight="1" x14ac:dyDescent="0.2"/>
    <row r="81" ht="17.25" hidden="1" customHeight="1" x14ac:dyDescent="0.2"/>
    <row r="82" ht="17.25" hidden="1" customHeight="1" x14ac:dyDescent="0.2"/>
    <row r="83" ht="17.25" hidden="1" customHeight="1" x14ac:dyDescent="0.2"/>
    <row r="84" ht="17.25" hidden="1" customHeight="1" x14ac:dyDescent="0.2"/>
    <row r="85" ht="17.25" hidden="1" customHeight="1" x14ac:dyDescent="0.2"/>
    <row r="86" ht="17.25" hidden="1" customHeight="1" x14ac:dyDescent="0.2"/>
    <row r="87" ht="17.25" hidden="1" customHeight="1" x14ac:dyDescent="0.2"/>
    <row r="88" ht="17.25" hidden="1" customHeight="1" x14ac:dyDescent="0.2"/>
    <row r="89" ht="17.25" hidden="1" customHeight="1" x14ac:dyDescent="0.2"/>
    <row r="90" ht="17.25" hidden="1" customHeight="1" x14ac:dyDescent="0.2"/>
    <row r="91" ht="17.25" hidden="1" customHeight="1" x14ac:dyDescent="0.2"/>
    <row r="92" ht="17.25" hidden="1" customHeight="1" x14ac:dyDescent="0.2"/>
    <row r="93" ht="17.25" hidden="1" customHeight="1" x14ac:dyDescent="0.2"/>
    <row r="94" ht="17.25" hidden="1" customHeight="1" x14ac:dyDescent="0.2"/>
    <row r="95" ht="17.25" hidden="1" customHeight="1" x14ac:dyDescent="0.2"/>
    <row r="96" ht="17.25" hidden="1" customHeight="1" x14ac:dyDescent="0.2"/>
    <row r="97" ht="17.25" hidden="1" customHeight="1" x14ac:dyDescent="0.2"/>
    <row r="98" ht="17.25" hidden="1" customHeight="1" x14ac:dyDescent="0.2"/>
    <row r="99" ht="17.25" hidden="1" customHeight="1" x14ac:dyDescent="0.2"/>
    <row r="100" ht="17.25" hidden="1" customHeight="1" x14ac:dyDescent="0.2"/>
    <row r="101" ht="17.25" hidden="1" customHeight="1" x14ac:dyDescent="0.2"/>
    <row r="102" ht="17.25" hidden="1" customHeight="1" x14ac:dyDescent="0.2"/>
    <row r="103" ht="17.25" hidden="1" customHeight="1" x14ac:dyDescent="0.2"/>
    <row r="104" ht="17.25" hidden="1" customHeight="1" x14ac:dyDescent="0.2"/>
    <row r="105" ht="17.25" hidden="1" customHeight="1" x14ac:dyDescent="0.2"/>
    <row r="106" ht="17.25" hidden="1" customHeight="1" x14ac:dyDescent="0.2"/>
    <row r="107" ht="17.25" hidden="1" customHeight="1" x14ac:dyDescent="0.2"/>
    <row r="108" ht="17.25" hidden="1" customHeight="1" x14ac:dyDescent="0.2"/>
    <row r="109" ht="17.25" hidden="1" customHeight="1" x14ac:dyDescent="0.2"/>
    <row r="110" ht="17.25" hidden="1" customHeight="1" x14ac:dyDescent="0.2"/>
    <row r="111" ht="17.25" hidden="1" customHeight="1" x14ac:dyDescent="0.2"/>
    <row r="112" ht="17.25" hidden="1" customHeight="1" x14ac:dyDescent="0.2"/>
    <row r="113" ht="17.25" hidden="1" customHeight="1" x14ac:dyDescent="0.2"/>
    <row r="114" ht="17.25" hidden="1" customHeight="1" x14ac:dyDescent="0.2"/>
    <row r="115" ht="17.25" hidden="1" customHeight="1" x14ac:dyDescent="0.2"/>
    <row r="116" ht="17.25" hidden="1" customHeight="1" x14ac:dyDescent="0.2"/>
    <row r="117" ht="17.25" hidden="1" customHeight="1" x14ac:dyDescent="0.2"/>
    <row r="118" ht="17.25" hidden="1" customHeight="1" x14ac:dyDescent="0.2"/>
    <row r="119" ht="17.25" hidden="1" customHeight="1" x14ac:dyDescent="0.2"/>
    <row r="120" ht="17.25" hidden="1" customHeight="1" x14ac:dyDescent="0.2"/>
    <row r="121" ht="17.25" hidden="1" customHeight="1" x14ac:dyDescent="0.2"/>
    <row r="122" ht="17.25" hidden="1" customHeight="1" x14ac:dyDescent="0.2"/>
    <row r="123" ht="17.25" hidden="1" customHeight="1" x14ac:dyDescent="0.2"/>
    <row r="124" ht="17.25" hidden="1" customHeight="1" x14ac:dyDescent="0.2"/>
    <row r="125" ht="17.25" hidden="1" customHeight="1" x14ac:dyDescent="0.2"/>
    <row r="126" ht="17.25" hidden="1" customHeight="1" x14ac:dyDescent="0.2"/>
    <row r="127" ht="17.25" hidden="1" customHeight="1" x14ac:dyDescent="0.2"/>
    <row r="128" ht="17.25" hidden="1" customHeight="1" x14ac:dyDescent="0.2"/>
    <row r="129" ht="17.25" hidden="1" customHeight="1" x14ac:dyDescent="0.2"/>
    <row r="130" ht="17.25" hidden="1" customHeight="1" x14ac:dyDescent="0.2"/>
    <row r="131" ht="17.25" hidden="1" customHeight="1" x14ac:dyDescent="0.2"/>
    <row r="132" ht="17.25" hidden="1" customHeight="1" x14ac:dyDescent="0.2"/>
    <row r="133" ht="17.25" hidden="1" customHeight="1" x14ac:dyDescent="0.2"/>
    <row r="134" ht="17.25" hidden="1" customHeight="1" x14ac:dyDescent="0.2"/>
    <row r="135" ht="17.25" hidden="1" customHeight="1" x14ac:dyDescent="0.2"/>
    <row r="136" ht="17.25" hidden="1" customHeight="1" x14ac:dyDescent="0.2"/>
    <row r="137" ht="17.25" hidden="1" customHeight="1" x14ac:dyDescent="0.2"/>
    <row r="138" ht="17.25" hidden="1" customHeight="1" x14ac:dyDescent="0.2"/>
    <row r="139" ht="17.25" hidden="1" customHeight="1" x14ac:dyDescent="0.2"/>
    <row r="140" ht="17.25" hidden="1" customHeight="1" x14ac:dyDescent="0.2"/>
    <row r="141" ht="17.25" hidden="1" customHeight="1" x14ac:dyDescent="0.2"/>
    <row r="142" ht="17.25" hidden="1" customHeight="1" x14ac:dyDescent="0.2"/>
    <row r="143" ht="17.25" hidden="1" customHeight="1" x14ac:dyDescent="0.2"/>
    <row r="144" ht="17.25" hidden="1" customHeight="1" x14ac:dyDescent="0.2"/>
    <row r="145" ht="17.25" hidden="1" customHeight="1" x14ac:dyDescent="0.2"/>
    <row r="146" ht="17.25" hidden="1" customHeight="1" x14ac:dyDescent="0.2"/>
  </sheetData>
  <sheetProtection password="8F37" sheet="1" objects="1" scenarios="1"/>
  <mergeCells count="19">
    <mergeCell ref="E21:F21"/>
    <mergeCell ref="B15:F15"/>
    <mergeCell ref="C10:D10"/>
    <mergeCell ref="E20:F20"/>
    <mergeCell ref="C11:D11"/>
    <mergeCell ref="E19:F19"/>
    <mergeCell ref="C16:F16"/>
    <mergeCell ref="C17:F17"/>
    <mergeCell ref="C12:D12"/>
    <mergeCell ref="C13:D13"/>
    <mergeCell ref="B2:D2"/>
    <mergeCell ref="B8:F8"/>
    <mergeCell ref="C9:D9"/>
    <mergeCell ref="B6:F6"/>
    <mergeCell ref="B7:F7"/>
    <mergeCell ref="B4:F4"/>
    <mergeCell ref="B5:F5"/>
    <mergeCell ref="B3:D3"/>
    <mergeCell ref="E3:F3"/>
  </mergeCells>
  <phoneticPr fontId="0" type="noConversion"/>
  <pageMargins left="0.64" right="0.75" top="1" bottom="1" header="0.5" footer="0.5"/>
  <pageSetup paperSize="9" scale="89" orientation="portrait"/>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5121" r:id="rId3" name="Drop Down 1">
              <controlPr defaultSize="0" autoLine="0" autoPict="0">
                <anchor moveWithCells="1">
                  <from>
                    <xdr:col>3</xdr:col>
                    <xdr:colOff>0</xdr:colOff>
                    <xdr:row>18</xdr:row>
                    <xdr:rowOff>19050</xdr:rowOff>
                  </from>
                  <to>
                    <xdr:col>4</xdr:col>
                    <xdr:colOff>0</xdr:colOff>
                    <xdr:row>18</xdr:row>
                    <xdr:rowOff>219075</xdr:rowOff>
                  </to>
                </anchor>
              </controlPr>
            </control>
          </mc:Choice>
        </mc:AlternateContent>
        <mc:AlternateContent xmlns:mc="http://schemas.openxmlformats.org/markup-compatibility/2006">
          <mc:Choice Requires="x14">
            <control shapeId="5123" r:id="rId4" name="Drop Down 3">
              <controlPr defaultSize="0" autoLine="0" autoPict="0">
                <anchor moveWithCells="1">
                  <from>
                    <xdr:col>3</xdr:col>
                    <xdr:colOff>771525</xdr:colOff>
                    <xdr:row>20</xdr:row>
                    <xdr:rowOff>19050</xdr:rowOff>
                  </from>
                  <to>
                    <xdr:col>4</xdr:col>
                    <xdr:colOff>0</xdr:colOff>
                    <xdr:row>20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8"/>
  <sheetViews>
    <sheetView topLeftCell="A17" workbookViewId="0">
      <selection activeCell="B26" sqref="B26"/>
    </sheetView>
  </sheetViews>
  <sheetFormatPr defaultColWidth="0" defaultRowHeight="17.25" customHeight="1" zeroHeight="1" x14ac:dyDescent="0.2"/>
  <cols>
    <col min="1" max="1" width="1.5703125" style="3" customWidth="1"/>
    <col min="2" max="2" width="17.7109375" style="3" customWidth="1"/>
    <col min="3" max="3" width="10.7109375" style="3" customWidth="1"/>
    <col min="4" max="5" width="25.7109375" style="3" customWidth="1"/>
    <col min="6" max="6" width="10.7109375" style="3" customWidth="1"/>
    <col min="7" max="7" width="1.5703125" style="3" customWidth="1"/>
    <col min="8" max="16384" width="9.140625" style="3" hidden="1"/>
  </cols>
  <sheetData>
    <row r="1" spans="1:7" ht="8.25" customHeight="1" thickBot="1" x14ac:dyDescent="0.25">
      <c r="A1" s="2"/>
      <c r="B1" s="2"/>
      <c r="C1" s="2"/>
      <c r="D1" s="2"/>
      <c r="E1" s="2"/>
      <c r="F1" s="2"/>
      <c r="G1" s="2"/>
    </row>
    <row r="2" spans="1:7" ht="21.95" customHeight="1" x14ac:dyDescent="0.2">
      <c r="A2" s="2"/>
      <c r="B2" s="135" t="str">
        <f>Data!B1</f>
        <v>Uncertainty Calculation-Factors 500.xls</v>
      </c>
      <c r="C2" s="136"/>
      <c r="D2" s="136"/>
      <c r="E2" s="115"/>
      <c r="F2" s="116"/>
      <c r="G2" s="2"/>
    </row>
    <row r="3" spans="1:7" ht="35.1" customHeight="1" thickBot="1" x14ac:dyDescent="0.2">
      <c r="A3" s="2"/>
      <c r="B3" s="147" t="str">
        <f>CONCATENATE("- ",Data!B2,CHAR(10),"- ",Language!B9," : History")</f>
        <v>- Verzija: 1.3a  - Oct 2013
- List : History</v>
      </c>
      <c r="C3" s="148"/>
      <c r="D3" s="148"/>
      <c r="E3" s="149"/>
      <c r="F3" s="150"/>
      <c r="G3" s="2"/>
    </row>
    <row r="4" spans="1:7" ht="50.1" customHeight="1" x14ac:dyDescent="0.2">
      <c r="A4" s="2"/>
      <c r="B4" s="153" t="str">
        <f>Language!B52</f>
        <v>U ovom radnom listu se utvrđuje minimalna učestalost analiza parametra kako bi se udovoljilo zahtjevima nesigurnosti.</v>
      </c>
      <c r="C4" s="154"/>
      <c r="D4" s="154"/>
      <c r="E4" s="154"/>
      <c r="F4" s="155"/>
      <c r="G4" s="2"/>
    </row>
    <row r="5" spans="1:7" ht="30" customHeight="1" x14ac:dyDescent="0.2">
      <c r="A5" s="2"/>
      <c r="B5" s="66" t="s">
        <v>32</v>
      </c>
      <c r="C5" s="154" t="str">
        <f>Language!B55</f>
        <v>Unesite datume analiza i rezultate povijesnih podataka u raspon ćelija od C26…D525</v>
      </c>
      <c r="D5" s="154"/>
      <c r="E5" s="154"/>
      <c r="F5" s="155"/>
      <c r="G5" s="2"/>
    </row>
    <row r="6" spans="1:7" ht="30" customHeight="1" thickBot="1" x14ac:dyDescent="0.25">
      <c r="A6" s="2"/>
      <c r="B6" s="67" t="s">
        <v>32</v>
      </c>
      <c r="C6" s="164" t="str">
        <f>Language!B56</f>
        <v>Preporučena učestalost mjerenja dana je u ćeliji E24.</v>
      </c>
      <c r="D6" s="164"/>
      <c r="E6" s="164"/>
      <c r="F6" s="165"/>
      <c r="G6" s="2"/>
    </row>
    <row r="7" spans="1:7" ht="8.25" customHeight="1" thickBot="1" x14ac:dyDescent="0.25">
      <c r="A7" s="2"/>
      <c r="B7" s="2"/>
      <c r="C7" s="2"/>
      <c r="D7" s="2"/>
      <c r="E7" s="2"/>
      <c r="F7" s="2"/>
      <c r="G7" s="2"/>
    </row>
    <row r="8" spans="1:7" ht="17.25" customHeight="1" x14ac:dyDescent="0.2">
      <c r="A8" s="2"/>
      <c r="B8" s="108" t="str">
        <f>IF(Language!B22="","",Language!B22)</f>
        <v>Faktor proračuna</v>
      </c>
      <c r="C8" s="5"/>
      <c r="D8" s="5"/>
      <c r="E8" s="174" t="str">
        <f>Data!B6</f>
        <v>Emisijski faktor</v>
      </c>
      <c r="F8" s="175" t="str">
        <f>Data!C10</f>
        <v>BG</v>
      </c>
      <c r="G8" s="2"/>
    </row>
    <row r="9" spans="1:7" ht="17.25" customHeight="1" x14ac:dyDescent="0.2">
      <c r="A9" s="2"/>
      <c r="B9" s="6" t="str">
        <f>IF(Language!B23="","",CONCATENATE("- ",Language!B23))</f>
        <v>- Jedinice</v>
      </c>
      <c r="C9" s="7"/>
      <c r="D9" s="7"/>
      <c r="E9" s="176" t="str">
        <f>IF(Start!E20="","",Start!E20)</f>
        <v>t/GJ</v>
      </c>
      <c r="F9" s="177"/>
      <c r="G9" s="2"/>
    </row>
    <row r="10" spans="1:7" ht="17.25" customHeight="1" x14ac:dyDescent="0.2">
      <c r="A10" s="2"/>
      <c r="B10" s="18" t="str">
        <f>IF(Language!B24="","",CONCATENATE("- ",Language!B24))</f>
        <v>- Zahtjevana nesigurnost za goriva/materijale</v>
      </c>
      <c r="C10" s="19"/>
      <c r="D10" s="19"/>
      <c r="E10" s="178">
        <f>Data!D6</f>
        <v>1.4999999999999999E-2</v>
      </c>
      <c r="F10" s="179"/>
      <c r="G10" s="2"/>
    </row>
    <row r="11" spans="1:7" ht="17.25" customHeight="1" x14ac:dyDescent="0.2">
      <c r="A11" s="2"/>
      <c r="B11" s="107" t="str">
        <f>Language!B31</f>
        <v>Statistička distribucija</v>
      </c>
      <c r="C11" s="7"/>
      <c r="D11" s="7"/>
      <c r="E11" s="95"/>
      <c r="F11" s="96"/>
      <c r="G11" s="2"/>
    </row>
    <row r="12" spans="1:7" ht="17.25" customHeight="1" x14ac:dyDescent="0.2">
      <c r="A12" s="2"/>
      <c r="B12" s="6" t="str">
        <f>CONCATENATE("- ",E8)</f>
        <v>- Emisijski faktor</v>
      </c>
      <c r="C12" s="7"/>
      <c r="D12" s="7"/>
      <c r="E12" s="97" t="str">
        <f>IF(E19="","",E19)</f>
        <v/>
      </c>
      <c r="F12" s="96" t="str">
        <f>IF(E12="","",E9)</f>
        <v/>
      </c>
      <c r="G12" s="2"/>
    </row>
    <row r="13" spans="1:7" ht="17.25" customHeight="1" x14ac:dyDescent="0.2">
      <c r="A13" s="2"/>
      <c r="B13" s="6" t="str">
        <f>IF(Language!B32="","",CONCATENATE("- ",Language!B32))</f>
        <v>- Standardna devijacija</v>
      </c>
      <c r="C13" s="7"/>
      <c r="D13" s="7"/>
      <c r="E13" s="17" t="str">
        <f>IF(E18&gt;2,STDEV(D26:D525),"")</f>
        <v/>
      </c>
      <c r="F13" s="8" t="str">
        <f>IF(OR(E19="",E9=""),"",E9)</f>
        <v/>
      </c>
      <c r="G13" s="2"/>
    </row>
    <row r="14" spans="1:7" ht="17.25" hidden="1" customHeight="1" x14ac:dyDescent="0.2">
      <c r="A14" s="2"/>
      <c r="B14" s="6" t="str">
        <f>IF(Language!B33="","",Language!B33)</f>
        <v>Studentov T faktor</v>
      </c>
      <c r="C14" s="7"/>
      <c r="D14" s="7"/>
      <c r="E14" s="17" t="str">
        <f>IF(E18&gt;2,TINV(0.05,E18-1),"")</f>
        <v/>
      </c>
      <c r="F14" s="8"/>
      <c r="G14" s="2"/>
    </row>
    <row r="15" spans="1:7" ht="17.25" customHeight="1" x14ac:dyDescent="0.2">
      <c r="A15" s="2"/>
      <c r="B15" s="18" t="str">
        <f>IF(Language!B26="","",CONCATENATE("- ",Language!B26))</f>
        <v>- Nesigurnost</v>
      </c>
      <c r="C15" s="19"/>
      <c r="D15" s="19"/>
      <c r="E15" s="102" t="str">
        <f>IF(OR(E13="",E14=""),"",E13*E14)</f>
        <v/>
      </c>
      <c r="F15" s="20" t="str">
        <f>IF(OR(E19="",E9=""),"",E9)</f>
        <v/>
      </c>
      <c r="G15" s="2"/>
    </row>
    <row r="16" spans="1:7" ht="17.25" hidden="1" customHeight="1" x14ac:dyDescent="0.2">
      <c r="A16" s="2"/>
      <c r="B16" s="98" t="str">
        <f>B15</f>
        <v>- Nesigurnost</v>
      </c>
      <c r="C16" s="99"/>
      <c r="D16" s="99"/>
      <c r="E16" s="100" t="str">
        <f>IF(AND(ISNUMBER(E15),ISNUMBER(E19)),E15/E19,"")</f>
        <v/>
      </c>
      <c r="F16" s="101"/>
      <c r="G16" s="2"/>
    </row>
    <row r="17" spans="1:7" ht="17.25" customHeight="1" x14ac:dyDescent="0.2">
      <c r="A17" s="2"/>
      <c r="B17" s="107" t="str">
        <f>Language!B27</f>
        <v>Prosjek</v>
      </c>
      <c r="C17" s="7"/>
      <c r="D17" s="7"/>
      <c r="E17" s="9"/>
      <c r="F17" s="8"/>
      <c r="G17" s="2"/>
    </row>
    <row r="18" spans="1:7" ht="17.25" customHeight="1" x14ac:dyDescent="0.2">
      <c r="A18" s="2"/>
      <c r="B18" s="6" t="str">
        <f>IF(Language!B30="","",CONCATENATE("- ",Language!B30))</f>
        <v>- Broj uzoraka</v>
      </c>
      <c r="C18" s="7"/>
      <c r="D18" s="7"/>
      <c r="E18" s="11">
        <f>COUNT(D26:D525)</f>
        <v>0</v>
      </c>
      <c r="F18" s="8"/>
      <c r="G18" s="2"/>
    </row>
    <row r="19" spans="1:7" ht="17.25" customHeight="1" x14ac:dyDescent="0.2">
      <c r="A19" s="2"/>
      <c r="B19" s="110" t="str">
        <f>CONCATENATE("- ",E8)</f>
        <v>- Emisijski faktor</v>
      </c>
      <c r="C19" s="7"/>
      <c r="D19" s="7"/>
      <c r="E19" s="17" t="str">
        <f>IF(E18&gt;1,AVERAGE(D26:D525),"")</f>
        <v/>
      </c>
      <c r="F19" s="12" t="str">
        <f>IF(OR(E19="",E9=""),"",E9)</f>
        <v/>
      </c>
      <c r="G19" s="2"/>
    </row>
    <row r="20" spans="1:7" ht="17.25" customHeight="1" x14ac:dyDescent="0.2">
      <c r="A20" s="2"/>
      <c r="B20" s="18" t="str">
        <f>CONCATENATE("- ",Language!B46)</f>
        <v>- Stvarna nesigurnost izražena kao prosječna vrijednost</v>
      </c>
      <c r="C20" s="19"/>
      <c r="D20" s="19"/>
      <c r="E20" s="105" t="str">
        <f>IF(AND(E16&lt;&gt;"",E18&gt;1),E16/SQRT(E18),"")</f>
        <v/>
      </c>
      <c r="F20" s="20"/>
      <c r="G20" s="2"/>
    </row>
    <row r="21" spans="1:7" ht="17.25" customHeight="1" x14ac:dyDescent="0.2">
      <c r="A21" s="2"/>
      <c r="B21" s="109" t="str">
        <f>IF(Language!B25="","",Language!B25)</f>
        <v>Zahtjevana nesigurnost</v>
      </c>
      <c r="C21" s="42"/>
      <c r="D21" s="42"/>
      <c r="E21" s="106">
        <f>IF(ISNUMBER(E10),E10/3,"")</f>
        <v>5.0000000000000001E-3</v>
      </c>
      <c r="F21" s="43"/>
      <c r="G21" s="2"/>
    </row>
    <row r="22" spans="1:7" ht="17.25" hidden="1" customHeight="1" x14ac:dyDescent="0.2">
      <c r="A22" s="2"/>
      <c r="B22" s="6" t="str">
        <f>IF(Language!B29="","",Language!B29)</f>
        <v>Tražena standardna devijacija prosječne vrijednosti</v>
      </c>
      <c r="C22" s="7"/>
      <c r="D22" s="7"/>
      <c r="E22" s="17" t="str">
        <f>IF(E19="","",E19*E21/2)</f>
        <v/>
      </c>
      <c r="F22" s="12" t="str">
        <f>IF(OR(E19="",E9=""),"",E9)</f>
        <v/>
      </c>
      <c r="G22" s="2"/>
    </row>
    <row r="23" spans="1:7" ht="17.25" customHeight="1" x14ac:dyDescent="0.2">
      <c r="A23" s="2"/>
      <c r="B23" s="6" t="str">
        <f>IF(Language!B34="","",CONCATENATE("- ",Language!B34))</f>
        <v>- Minimalni broj uzoraka</v>
      </c>
      <c r="C23" s="7"/>
      <c r="D23" s="7"/>
      <c r="E23" s="94" t="str">
        <f>IF(E18&lt;3,"",MAX(1,ROUNDUP(((E13*E14)/(E22*2))^2,0)))</f>
        <v/>
      </c>
      <c r="F23" s="8"/>
      <c r="G23" s="2"/>
    </row>
    <row r="24" spans="1:7" ht="17.25" customHeight="1" thickBot="1" x14ac:dyDescent="0.25">
      <c r="A24" s="2"/>
      <c r="B24" s="41" t="str">
        <f>IF(Language!B35="","",CONCATENATE("- ",Language!B35))</f>
        <v>- Preporuka za učestalost analiza</v>
      </c>
      <c r="C24" s="42"/>
      <c r="D24" s="42"/>
      <c r="E24" s="172" t="str">
        <f>IF(E23=1,Language!B36,IF(E23&lt;3,Language!B37,IF(E23&lt;5,Language!B38,IF(E23&lt;12,Language!B39,IF(E23&lt;52,Language!B40,IF(E23&lt;365,Language!B41,IF(E23&lt;3*365,Language!B42,IF(E23&lt;8760,Language!B43,""))))))))</f>
        <v/>
      </c>
      <c r="F24" s="173"/>
      <c r="G24" s="2"/>
    </row>
    <row r="25" spans="1:7" ht="17.25" customHeight="1" x14ac:dyDescent="0.2">
      <c r="A25" s="2"/>
      <c r="B25" s="21" t="str">
        <f>IF(Language!B45="","",Language!B45)</f>
        <v>Broj</v>
      </c>
      <c r="C25" s="14" t="str">
        <f>IF(Language!B44="","",Language!B44)</f>
        <v>Datum</v>
      </c>
      <c r="D25" s="14" t="str">
        <f>IF(Data!B6="","",Data!B6)</f>
        <v>Emisijski faktor</v>
      </c>
      <c r="E25" s="170" t="str">
        <f>Language!B23</f>
        <v>Jedinice</v>
      </c>
      <c r="F25" s="171"/>
      <c r="G25" s="2"/>
    </row>
    <row r="26" spans="1:7" ht="17.25" customHeight="1" x14ac:dyDescent="0.2">
      <c r="A26" s="2"/>
      <c r="B26" s="22" t="str">
        <f>IF(ISNUMBER(D26),1,"")</f>
        <v/>
      </c>
      <c r="C26" s="62"/>
      <c r="D26" s="39"/>
      <c r="E26" s="11" t="str">
        <f>IF(AND(B26="",D26&lt;&gt;""),CONCATENATE("&lt;== ",Language!$B$48),IF(OR(B26="",$E$9=""),"",$E$9))</f>
        <v/>
      </c>
      <c r="F26" s="8"/>
      <c r="G26" s="2"/>
    </row>
    <row r="27" spans="1:7" ht="17.25" customHeight="1" x14ac:dyDescent="0.2">
      <c r="A27" s="2"/>
      <c r="B27" s="22" t="str">
        <f>IF(ISNUMBER(D27),MAX($B$26:B26)+1,"")</f>
        <v/>
      </c>
      <c r="C27" s="62"/>
      <c r="D27" s="39"/>
      <c r="E27" s="11" t="str">
        <f>IF(AND(B27="",D27&lt;&gt;""),CONCATENATE("&lt;== ",Language!$B$48),IF(OR(B27="",$E$9=""),"",$E$9))</f>
        <v/>
      </c>
      <c r="F27" s="8"/>
      <c r="G27" s="2"/>
    </row>
    <row r="28" spans="1:7" ht="17.25" customHeight="1" x14ac:dyDescent="0.2">
      <c r="A28" s="2"/>
      <c r="B28" s="22" t="str">
        <f>IF(ISNUMBER(D28),MAX($B$26:B27)+1,"")</f>
        <v/>
      </c>
      <c r="C28" s="62"/>
      <c r="D28" s="57"/>
      <c r="E28" s="11" t="str">
        <f>IF(AND(B28="",D28&lt;&gt;""),CONCATENATE("&lt;== ",Language!$B$48),IF(OR(B28="",$E$9=""),"",$E$9))</f>
        <v/>
      </c>
      <c r="F28" s="8"/>
      <c r="G28" s="2"/>
    </row>
    <row r="29" spans="1:7" ht="17.25" customHeight="1" x14ac:dyDescent="0.2">
      <c r="A29" s="2"/>
      <c r="B29" s="22" t="str">
        <f>IF(ISNUMBER(D29),MAX($B$26:B28)+1,"")</f>
        <v/>
      </c>
      <c r="C29" s="62"/>
      <c r="D29" s="57"/>
      <c r="E29" s="11" t="str">
        <f>IF(AND(B29="",D29&lt;&gt;""),CONCATENATE("&lt;== ",Language!$B$48),IF(OR(B29="",$E$9=""),"",$E$9))</f>
        <v/>
      </c>
      <c r="F29" s="8"/>
      <c r="G29" s="2"/>
    </row>
    <row r="30" spans="1:7" ht="17.25" customHeight="1" x14ac:dyDescent="0.2">
      <c r="A30" s="2"/>
      <c r="B30" s="22" t="str">
        <f>IF(ISNUMBER(D30),MAX($B$26:B29)+1,"")</f>
        <v/>
      </c>
      <c r="C30" s="62"/>
      <c r="D30" s="57"/>
      <c r="E30" s="11" t="str">
        <f>IF(AND(B30="",D30&lt;&gt;""),CONCATENATE("&lt;== ",Language!$B$48),IF(OR(B30="",$E$9=""),"",$E$9))</f>
        <v/>
      </c>
      <c r="F30" s="8"/>
      <c r="G30" s="2"/>
    </row>
    <row r="31" spans="1:7" ht="17.25" customHeight="1" x14ac:dyDescent="0.2">
      <c r="A31" s="2"/>
      <c r="B31" s="22" t="str">
        <f>IF(ISNUMBER(D31),MAX($B$26:B30)+1,"")</f>
        <v/>
      </c>
      <c r="C31" s="62"/>
      <c r="D31" s="57"/>
      <c r="E31" s="11" t="str">
        <f>IF(AND(B31="",D31&lt;&gt;""),CONCATENATE("&lt;== ",Language!$B$48),IF(OR(B31="",$E$9=""),"",$E$9))</f>
        <v/>
      </c>
      <c r="F31" s="8"/>
      <c r="G31" s="2"/>
    </row>
    <row r="32" spans="1:7" ht="17.25" customHeight="1" x14ac:dyDescent="0.2">
      <c r="A32" s="2"/>
      <c r="B32" s="22" t="str">
        <f>IF(ISNUMBER(D32),MAX($B$26:B31)+1,"")</f>
        <v/>
      </c>
      <c r="C32" s="62"/>
      <c r="D32" s="57"/>
      <c r="E32" s="11" t="str">
        <f>IF(AND(B32="",D32&lt;&gt;""),CONCATENATE("&lt;== ",Language!$B$48),IF(OR(B32="",$E$9=""),"",$E$9))</f>
        <v/>
      </c>
      <c r="F32" s="8"/>
      <c r="G32" s="2"/>
    </row>
    <row r="33" spans="1:7" ht="17.25" customHeight="1" x14ac:dyDescent="0.2">
      <c r="A33" s="2"/>
      <c r="B33" s="22" t="str">
        <f>IF(ISNUMBER(D33),MAX($B$26:B32)+1,"")</f>
        <v/>
      </c>
      <c r="C33" s="62"/>
      <c r="D33" s="57"/>
      <c r="E33" s="11" t="str">
        <f>IF(AND(B33="",D33&lt;&gt;""),CONCATENATE("&lt;== ",Language!$B$48),IF(OR(B33="",$E$9=""),"",$E$9))</f>
        <v/>
      </c>
      <c r="F33" s="8"/>
      <c r="G33" s="2"/>
    </row>
    <row r="34" spans="1:7" ht="17.25" customHeight="1" x14ac:dyDescent="0.2">
      <c r="A34" s="2"/>
      <c r="B34" s="22" t="str">
        <f>IF(ISNUMBER(D34),MAX($B$26:B33)+1,"")</f>
        <v/>
      </c>
      <c r="C34" s="62"/>
      <c r="D34" s="39"/>
      <c r="E34" s="11" t="str">
        <f>IF(AND(B34="",D34&lt;&gt;""),CONCATENATE("&lt;== ",Language!$B$48),IF(OR(B34="",$E$9=""),"",$E$9))</f>
        <v/>
      </c>
      <c r="F34" s="8"/>
      <c r="G34" s="2"/>
    </row>
    <row r="35" spans="1:7" ht="17.25" customHeight="1" x14ac:dyDescent="0.2">
      <c r="A35" s="2"/>
      <c r="B35" s="22" t="str">
        <f>IF(ISNUMBER(D35),MAX($B$26:B34)+1,"")</f>
        <v/>
      </c>
      <c r="C35" s="62"/>
      <c r="D35" s="39"/>
      <c r="E35" s="11" t="str">
        <f>IF(AND(B35="",D35&lt;&gt;""),CONCATENATE("&lt;== ",Language!$B$48),IF(OR(B35="",$E$9=""),"",$E$9))</f>
        <v/>
      </c>
      <c r="F35" s="8"/>
      <c r="G35" s="2"/>
    </row>
    <row r="36" spans="1:7" ht="17.25" customHeight="1" x14ac:dyDescent="0.2">
      <c r="A36" s="2"/>
      <c r="B36" s="22" t="str">
        <f>IF(ISNUMBER(D36),MAX($B$26:B35)+1,"")</f>
        <v/>
      </c>
      <c r="C36" s="62"/>
      <c r="D36" s="39"/>
      <c r="E36" s="11" t="str">
        <f>IF(AND(B36="",D36&lt;&gt;""),CONCATENATE("&lt;== ",Language!$B$48),IF(OR(B36="",$E$9=""),"",$E$9))</f>
        <v/>
      </c>
      <c r="F36" s="8"/>
      <c r="G36" s="2"/>
    </row>
    <row r="37" spans="1:7" ht="17.25" customHeight="1" x14ac:dyDescent="0.2">
      <c r="A37" s="2"/>
      <c r="B37" s="22" t="str">
        <f>IF(ISNUMBER(D37),MAX($B$26:B36)+1,"")</f>
        <v/>
      </c>
      <c r="C37" s="62"/>
      <c r="D37" s="39"/>
      <c r="E37" s="11" t="str">
        <f>IF(AND(B37="",D37&lt;&gt;""),CONCATENATE("&lt;== ",Language!$B$48),IF(OR(B37="",$E$9=""),"",$E$9))</f>
        <v/>
      </c>
      <c r="F37" s="8"/>
      <c r="G37" s="2"/>
    </row>
    <row r="38" spans="1:7" ht="17.25" customHeight="1" x14ac:dyDescent="0.2">
      <c r="A38" s="2"/>
      <c r="B38" s="22" t="str">
        <f>IF(ISNUMBER(D38),MAX($B$26:B37)+1,"")</f>
        <v/>
      </c>
      <c r="C38" s="62"/>
      <c r="D38" s="39"/>
      <c r="E38" s="11" t="str">
        <f>IF(AND(B38="",D38&lt;&gt;""),CONCATENATE("&lt;== ",Language!$B$48),IF(OR(B38="",$E$9=""),"",$E$9))</f>
        <v/>
      </c>
      <c r="F38" s="8"/>
      <c r="G38" s="2"/>
    </row>
    <row r="39" spans="1:7" ht="17.25" customHeight="1" x14ac:dyDescent="0.2">
      <c r="A39" s="2"/>
      <c r="B39" s="22" t="str">
        <f>IF(ISNUMBER(D39),MAX($B$26:B38)+1,"")</f>
        <v/>
      </c>
      <c r="C39" s="62"/>
      <c r="D39" s="39"/>
      <c r="E39" s="11" t="str">
        <f>IF(AND(B39="",D39&lt;&gt;""),CONCATENATE("&lt;== ",Language!$B$48),IF(OR(B39="",$E$9=""),"",$E$9))</f>
        <v/>
      </c>
      <c r="F39" s="8"/>
      <c r="G39" s="2"/>
    </row>
    <row r="40" spans="1:7" ht="17.25" customHeight="1" x14ac:dyDescent="0.2">
      <c r="A40" s="2"/>
      <c r="B40" s="22" t="str">
        <f>IF(ISNUMBER(D40),MAX($B$26:B39)+1,"")</f>
        <v/>
      </c>
      <c r="C40" s="62"/>
      <c r="D40" s="39"/>
      <c r="E40" s="11" t="str">
        <f>IF(AND(B40="",D40&lt;&gt;""),CONCATENATE("&lt;== ",Language!$B$48),IF(OR(B40="",$E$9=""),"",$E$9))</f>
        <v/>
      </c>
      <c r="F40" s="8"/>
      <c r="G40" s="2"/>
    </row>
    <row r="41" spans="1:7" ht="17.25" customHeight="1" x14ac:dyDescent="0.2">
      <c r="A41" s="2"/>
      <c r="B41" s="22" t="str">
        <f>IF(ISNUMBER(D41),MAX($B$26:B40)+1,"")</f>
        <v/>
      </c>
      <c r="C41" s="62"/>
      <c r="D41" s="39"/>
      <c r="E41" s="11" t="str">
        <f>IF(AND(B41="",D41&lt;&gt;""),CONCATENATE("&lt;== ",Language!$B$48),IF(OR(B41="",$E$9=""),"",$E$9))</f>
        <v/>
      </c>
      <c r="F41" s="8"/>
      <c r="G41" s="2"/>
    </row>
    <row r="42" spans="1:7" ht="17.25" customHeight="1" x14ac:dyDescent="0.2">
      <c r="A42" s="2"/>
      <c r="B42" s="22" t="str">
        <f>IF(ISNUMBER(D42),MAX($B$26:B41)+1,"")</f>
        <v/>
      </c>
      <c r="C42" s="62"/>
      <c r="D42" s="39"/>
      <c r="E42" s="11" t="str">
        <f>IF(AND(B42="",D42&lt;&gt;""),CONCATENATE("&lt;== ",Language!$B$48),IF(OR(B42="",$E$9=""),"",$E$9))</f>
        <v/>
      </c>
      <c r="F42" s="8"/>
      <c r="G42" s="2"/>
    </row>
    <row r="43" spans="1:7" ht="17.25" customHeight="1" x14ac:dyDescent="0.2">
      <c r="A43" s="2"/>
      <c r="B43" s="22" t="str">
        <f>IF(ISNUMBER(D43),MAX($B$26:B42)+1,"")</f>
        <v/>
      </c>
      <c r="C43" s="62"/>
      <c r="D43" s="39"/>
      <c r="E43" s="11" t="str">
        <f>IF(AND(B43="",D43&lt;&gt;""),CONCATENATE("&lt;== ",Language!$B$48),IF(OR(B43="",$E$9=""),"",$E$9))</f>
        <v/>
      </c>
      <c r="F43" s="8"/>
      <c r="G43" s="2"/>
    </row>
    <row r="44" spans="1:7" ht="17.25" customHeight="1" x14ac:dyDescent="0.2">
      <c r="A44" s="2"/>
      <c r="B44" s="22" t="str">
        <f>IF(ISNUMBER(D44),MAX($B$26:B43)+1,"")</f>
        <v/>
      </c>
      <c r="C44" s="62"/>
      <c r="D44" s="39"/>
      <c r="E44" s="11" t="str">
        <f>IF(AND(B44="",D44&lt;&gt;""),CONCATENATE("&lt;== ",Language!$B$48),IF(OR(B44="",$E$9=""),"",$E$9))</f>
        <v/>
      </c>
      <c r="F44" s="8"/>
      <c r="G44" s="2"/>
    </row>
    <row r="45" spans="1:7" ht="17.25" customHeight="1" x14ac:dyDescent="0.2">
      <c r="A45" s="2"/>
      <c r="B45" s="22" t="str">
        <f>IF(ISNUMBER(D45),MAX($B$26:B44)+1,"")</f>
        <v/>
      </c>
      <c r="C45" s="62"/>
      <c r="D45" s="39"/>
      <c r="E45" s="11" t="str">
        <f>IF(AND(B45="",D45&lt;&gt;""),CONCATENATE("&lt;== ",Language!$B$48),IF(OR(B45="",$E$9=""),"",$E$9))</f>
        <v/>
      </c>
      <c r="F45" s="8"/>
      <c r="G45" s="2"/>
    </row>
    <row r="46" spans="1:7" ht="17.25" customHeight="1" x14ac:dyDescent="0.2">
      <c r="A46" s="2"/>
      <c r="B46" s="22" t="str">
        <f>IF(ISNUMBER(D46),MAX($B$26:B45)+1,"")</f>
        <v/>
      </c>
      <c r="C46" s="62"/>
      <c r="D46" s="39"/>
      <c r="E46" s="11" t="str">
        <f>IF(AND(B46="",D46&lt;&gt;""),CONCATENATE("&lt;== ",Language!$B$48),IF(OR(B46="",$E$9=""),"",$E$9))</f>
        <v/>
      </c>
      <c r="F46" s="8"/>
      <c r="G46" s="2"/>
    </row>
    <row r="47" spans="1:7" ht="17.25" customHeight="1" x14ac:dyDescent="0.2">
      <c r="A47" s="2"/>
      <c r="B47" s="22" t="str">
        <f>IF(ISNUMBER(D47),MAX($B$26:B46)+1,"")</f>
        <v/>
      </c>
      <c r="C47" s="62"/>
      <c r="D47" s="39"/>
      <c r="E47" s="11" t="str">
        <f>IF(AND(B47="",D47&lt;&gt;""),CONCATENATE("&lt;== ",Language!$B$48),IF(OR(B47="",$E$9=""),"",$E$9))</f>
        <v/>
      </c>
      <c r="F47" s="8"/>
      <c r="G47" s="2"/>
    </row>
    <row r="48" spans="1:7" ht="17.25" customHeight="1" x14ac:dyDescent="0.2">
      <c r="A48" s="2"/>
      <c r="B48" s="22" t="str">
        <f>IF(ISNUMBER(D48),MAX($B$26:B47)+1,"")</f>
        <v/>
      </c>
      <c r="C48" s="62"/>
      <c r="D48" s="39"/>
      <c r="E48" s="11" t="str">
        <f>IF(AND(B48="",D48&lt;&gt;""),CONCATENATE("&lt;== ",Language!$B$48),IF(OR(B48="",$E$9=""),"",$E$9))</f>
        <v/>
      </c>
      <c r="F48" s="8"/>
      <c r="G48" s="2"/>
    </row>
    <row r="49" spans="1:7" ht="17.25" customHeight="1" x14ac:dyDescent="0.2">
      <c r="A49" s="2"/>
      <c r="B49" s="22" t="str">
        <f>IF(ISNUMBER(D49),MAX($B$26:B48)+1,"")</f>
        <v/>
      </c>
      <c r="C49" s="62"/>
      <c r="D49" s="39"/>
      <c r="E49" s="11" t="str">
        <f>IF(AND(B49="",D49&lt;&gt;""),CONCATENATE("&lt;== ",Language!$B$48),IF(OR(B49="",$E$9=""),"",$E$9))</f>
        <v/>
      </c>
      <c r="F49" s="8"/>
      <c r="G49" s="2"/>
    </row>
    <row r="50" spans="1:7" ht="17.25" customHeight="1" x14ac:dyDescent="0.2">
      <c r="A50" s="2"/>
      <c r="B50" s="22" t="str">
        <f>IF(ISNUMBER(D50),MAX($B$26:B49)+1,"")</f>
        <v/>
      </c>
      <c r="C50" s="62"/>
      <c r="D50" s="39"/>
      <c r="E50" s="11" t="str">
        <f>IF(AND(B50="",D50&lt;&gt;""),CONCATENATE("&lt;== ",Language!$B$48),IF(OR(B50="",$E$9=""),"",$E$9))</f>
        <v/>
      </c>
      <c r="F50" s="8"/>
      <c r="G50" s="2"/>
    </row>
    <row r="51" spans="1:7" ht="17.25" customHeight="1" x14ac:dyDescent="0.2">
      <c r="A51" s="2"/>
      <c r="B51" s="22" t="str">
        <f>IF(ISNUMBER(D51),MAX($B$26:B50)+1,"")</f>
        <v/>
      </c>
      <c r="C51" s="62"/>
      <c r="D51" s="39"/>
      <c r="E51" s="11" t="str">
        <f>IF(AND(B51="",D51&lt;&gt;""),CONCATENATE("&lt;== ",Language!$B$48),IF(OR(B51="",$E$9=""),"",$E$9))</f>
        <v/>
      </c>
      <c r="F51" s="8"/>
      <c r="G51" s="2"/>
    </row>
    <row r="52" spans="1:7" ht="17.25" customHeight="1" x14ac:dyDescent="0.2">
      <c r="A52" s="2"/>
      <c r="B52" s="22" t="str">
        <f>IF(ISNUMBER(D52),MAX($B$26:B51)+1,"")</f>
        <v/>
      </c>
      <c r="C52" s="62"/>
      <c r="D52" s="39"/>
      <c r="E52" s="11" t="str">
        <f>IF(AND(B52="",D52&lt;&gt;""),CONCATENATE("&lt;== ",Language!$B$48),IF(OR(B52="",$E$9=""),"",$E$9))</f>
        <v/>
      </c>
      <c r="F52" s="8"/>
      <c r="G52" s="2"/>
    </row>
    <row r="53" spans="1:7" ht="17.25" customHeight="1" x14ac:dyDescent="0.2">
      <c r="A53" s="2"/>
      <c r="B53" s="22" t="str">
        <f>IF(ISNUMBER(D53),MAX($B$26:B52)+1,"")</f>
        <v/>
      </c>
      <c r="C53" s="62"/>
      <c r="D53" s="39"/>
      <c r="E53" s="11" t="str">
        <f>IF(AND(B53="",D53&lt;&gt;""),CONCATENATE("&lt;== ",Language!$B$48),IF(OR(B53="",$E$9=""),"",$E$9))</f>
        <v/>
      </c>
      <c r="F53" s="8"/>
      <c r="G53" s="2"/>
    </row>
    <row r="54" spans="1:7" ht="17.25" customHeight="1" x14ac:dyDescent="0.2">
      <c r="A54" s="2"/>
      <c r="B54" s="22" t="str">
        <f>IF(ISNUMBER(D54),MAX($B$26:B53)+1,"")</f>
        <v/>
      </c>
      <c r="C54" s="62"/>
      <c r="D54" s="39"/>
      <c r="E54" s="11" t="str">
        <f>IF(AND(B54="",D54&lt;&gt;""),CONCATENATE("&lt;== ",Language!$B$48),IF(OR(B54="",$E$9=""),"",$E$9))</f>
        <v/>
      </c>
      <c r="F54" s="8"/>
      <c r="G54" s="2"/>
    </row>
    <row r="55" spans="1:7" ht="17.25" customHeight="1" x14ac:dyDescent="0.2">
      <c r="A55" s="2"/>
      <c r="B55" s="22" t="str">
        <f>IF(ISNUMBER(D55),MAX($B$26:B54)+1,"")</f>
        <v/>
      </c>
      <c r="C55" s="62"/>
      <c r="D55" s="39"/>
      <c r="E55" s="11" t="str">
        <f>IF(AND(B55="",D55&lt;&gt;""),CONCATENATE("&lt;== ",Language!$B$48),IF(OR(B55="",$E$9=""),"",$E$9))</f>
        <v/>
      </c>
      <c r="F55" s="8"/>
      <c r="G55" s="2"/>
    </row>
    <row r="56" spans="1:7" ht="17.25" customHeight="1" x14ac:dyDescent="0.2">
      <c r="A56" s="2"/>
      <c r="B56" s="22" t="str">
        <f>IF(ISNUMBER(D56),MAX($B$26:B55)+1,"")</f>
        <v/>
      </c>
      <c r="C56" s="62"/>
      <c r="D56" s="39"/>
      <c r="E56" s="11" t="str">
        <f>IF(AND(B56="",D56&lt;&gt;""),CONCATENATE("&lt;== ",Language!$B$48),IF(OR(B56="",$E$9=""),"",$E$9))</f>
        <v/>
      </c>
      <c r="F56" s="8"/>
      <c r="G56" s="2"/>
    </row>
    <row r="57" spans="1:7" ht="17.25" customHeight="1" x14ac:dyDescent="0.2">
      <c r="A57" s="2"/>
      <c r="B57" s="22" t="str">
        <f>IF(ISNUMBER(D57),MAX($B$26:B56)+1,"")</f>
        <v/>
      </c>
      <c r="C57" s="62"/>
      <c r="D57" s="39"/>
      <c r="E57" s="11" t="str">
        <f>IF(AND(B57="",D57&lt;&gt;""),CONCATENATE("&lt;== ",Language!$B$48),IF(OR(B57="",$E$9=""),"",$E$9))</f>
        <v/>
      </c>
      <c r="F57" s="8"/>
      <c r="G57" s="2"/>
    </row>
    <row r="58" spans="1:7" ht="17.25" customHeight="1" x14ac:dyDescent="0.2">
      <c r="A58" s="2"/>
      <c r="B58" s="22" t="str">
        <f>IF(ISNUMBER(D58),MAX($B$26:B57)+1,"")</f>
        <v/>
      </c>
      <c r="C58" s="62"/>
      <c r="D58" s="39"/>
      <c r="E58" s="11" t="str">
        <f>IF(AND(B58="",D58&lt;&gt;""),CONCATENATE("&lt;== ",Language!$B$48),IF(OR(B58="",$E$9=""),"",$E$9))</f>
        <v/>
      </c>
      <c r="F58" s="8"/>
      <c r="G58" s="2"/>
    </row>
    <row r="59" spans="1:7" ht="17.25" customHeight="1" x14ac:dyDescent="0.2">
      <c r="A59" s="2"/>
      <c r="B59" s="22" t="str">
        <f>IF(ISNUMBER(D59),MAX($B$26:B58)+1,"")</f>
        <v/>
      </c>
      <c r="C59" s="62"/>
      <c r="D59" s="39"/>
      <c r="E59" s="11" t="str">
        <f>IF(AND(B59="",D59&lt;&gt;""),CONCATENATE("&lt;== ",Language!$B$48),IF(OR(B59="",$E$9=""),"",$E$9))</f>
        <v/>
      </c>
      <c r="F59" s="8"/>
      <c r="G59" s="2"/>
    </row>
    <row r="60" spans="1:7" ht="17.25" customHeight="1" x14ac:dyDescent="0.2">
      <c r="A60" s="2"/>
      <c r="B60" s="22" t="str">
        <f>IF(ISNUMBER(D60),MAX($B$26:B59)+1,"")</f>
        <v/>
      </c>
      <c r="C60" s="62"/>
      <c r="D60" s="39"/>
      <c r="E60" s="11" t="str">
        <f>IF(AND(B60="",D60&lt;&gt;""),CONCATENATE("&lt;== ",Language!$B$48),IF(OR(B60="",$E$9=""),"",$E$9))</f>
        <v/>
      </c>
      <c r="F60" s="8"/>
      <c r="G60" s="2"/>
    </row>
    <row r="61" spans="1:7" ht="17.25" customHeight="1" x14ac:dyDescent="0.2">
      <c r="A61" s="2"/>
      <c r="B61" s="22" t="str">
        <f>IF(ISNUMBER(D61),MAX($B$26:B60)+1,"")</f>
        <v/>
      </c>
      <c r="C61" s="62"/>
      <c r="D61" s="39"/>
      <c r="E61" s="11" t="str">
        <f>IF(AND(B61="",D61&lt;&gt;""),CONCATENATE("&lt;== ",Language!$B$48),IF(OR(B61="",$E$9=""),"",$E$9))</f>
        <v/>
      </c>
      <c r="F61" s="8"/>
      <c r="G61" s="2"/>
    </row>
    <row r="62" spans="1:7" ht="17.25" customHeight="1" x14ac:dyDescent="0.2">
      <c r="A62" s="2"/>
      <c r="B62" s="22" t="str">
        <f>IF(ISNUMBER(D62),MAX($B$26:B61)+1,"")</f>
        <v/>
      </c>
      <c r="C62" s="62"/>
      <c r="D62" s="39"/>
      <c r="E62" s="11" t="str">
        <f>IF(AND(B62="",D62&lt;&gt;""),CONCATENATE("&lt;== ",Language!$B$48),IF(OR(B62="",$E$9=""),"",$E$9))</f>
        <v/>
      </c>
      <c r="F62" s="8"/>
      <c r="G62" s="2"/>
    </row>
    <row r="63" spans="1:7" ht="17.25" customHeight="1" x14ac:dyDescent="0.2">
      <c r="A63" s="2"/>
      <c r="B63" s="22" t="str">
        <f>IF(ISNUMBER(D63),MAX($B$26:B62)+1,"")</f>
        <v/>
      </c>
      <c r="C63" s="62"/>
      <c r="D63" s="39"/>
      <c r="E63" s="11" t="str">
        <f>IF(AND(B63="",D63&lt;&gt;""),CONCATENATE("&lt;== ",Language!$B$48),IF(OR(B63="",$E$9=""),"",$E$9))</f>
        <v/>
      </c>
      <c r="F63" s="8"/>
      <c r="G63" s="2"/>
    </row>
    <row r="64" spans="1:7" ht="17.25" customHeight="1" x14ac:dyDescent="0.2">
      <c r="A64" s="2"/>
      <c r="B64" s="22" t="str">
        <f>IF(ISNUMBER(D64),MAX($B$26:B63)+1,"")</f>
        <v/>
      </c>
      <c r="C64" s="62"/>
      <c r="D64" s="39"/>
      <c r="E64" s="11" t="str">
        <f>IF(AND(B64="",D64&lt;&gt;""),CONCATENATE("&lt;== ",Language!$B$48),IF(OR(B64="",$E$9=""),"",$E$9))</f>
        <v/>
      </c>
      <c r="F64" s="8"/>
      <c r="G64" s="2"/>
    </row>
    <row r="65" spans="1:7" ht="17.25" customHeight="1" x14ac:dyDescent="0.2">
      <c r="A65" s="2"/>
      <c r="B65" s="22" t="str">
        <f>IF(ISNUMBER(D65),MAX($B$26:B64)+1,"")</f>
        <v/>
      </c>
      <c r="C65" s="62"/>
      <c r="D65" s="39"/>
      <c r="E65" s="11" t="str">
        <f>IF(AND(B65="",D65&lt;&gt;""),CONCATENATE("&lt;== ",Language!$B$48),IF(OR(B65="",$E$9=""),"",$E$9))</f>
        <v/>
      </c>
      <c r="F65" s="8"/>
      <c r="G65" s="2"/>
    </row>
    <row r="66" spans="1:7" ht="17.25" customHeight="1" x14ac:dyDescent="0.2">
      <c r="A66" s="2"/>
      <c r="B66" s="22" t="str">
        <f>IF(ISNUMBER(D66),MAX($B$26:B65)+1,"")</f>
        <v/>
      </c>
      <c r="C66" s="62"/>
      <c r="D66" s="39"/>
      <c r="E66" s="11" t="str">
        <f>IF(AND(B66="",D66&lt;&gt;""),CONCATENATE("&lt;== ",Language!$B$48),IF(OR(B66="",$E$9=""),"",$E$9))</f>
        <v/>
      </c>
      <c r="F66" s="8"/>
      <c r="G66" s="2"/>
    </row>
    <row r="67" spans="1:7" ht="17.25" customHeight="1" x14ac:dyDescent="0.2">
      <c r="A67" s="2"/>
      <c r="B67" s="22" t="str">
        <f>IF(ISNUMBER(D67),MAX($B$26:B66)+1,"")</f>
        <v/>
      </c>
      <c r="C67" s="62"/>
      <c r="D67" s="39"/>
      <c r="E67" s="11" t="str">
        <f>IF(AND(B67="",D67&lt;&gt;""),CONCATENATE("&lt;== ",Language!$B$48),IF(OR(B67="",$E$9=""),"",$E$9))</f>
        <v/>
      </c>
      <c r="F67" s="8"/>
      <c r="G67" s="2"/>
    </row>
    <row r="68" spans="1:7" ht="17.25" customHeight="1" x14ac:dyDescent="0.2">
      <c r="A68" s="2"/>
      <c r="B68" s="22" t="str">
        <f>IF(ISNUMBER(D68),MAX($B$26:B67)+1,"")</f>
        <v/>
      </c>
      <c r="C68" s="62"/>
      <c r="D68" s="39"/>
      <c r="E68" s="11" t="str">
        <f>IF(AND(B68="",D68&lt;&gt;""),CONCATENATE("&lt;== ",Language!$B$48),IF(OR(B68="",$E$9=""),"",$E$9))</f>
        <v/>
      </c>
      <c r="F68" s="8"/>
      <c r="G68" s="2"/>
    </row>
    <row r="69" spans="1:7" ht="17.25" customHeight="1" x14ac:dyDescent="0.2">
      <c r="A69" s="2"/>
      <c r="B69" s="22" t="str">
        <f>IF(ISNUMBER(D69),MAX($B$26:B68)+1,"")</f>
        <v/>
      </c>
      <c r="C69" s="62"/>
      <c r="D69" s="39"/>
      <c r="E69" s="11" t="str">
        <f>IF(AND(B69="",D69&lt;&gt;""),CONCATENATE("&lt;== ",Language!$B$48),IF(OR(B69="",$E$9=""),"",$E$9))</f>
        <v/>
      </c>
      <c r="F69" s="8"/>
      <c r="G69" s="2"/>
    </row>
    <row r="70" spans="1:7" ht="17.25" customHeight="1" x14ac:dyDescent="0.2">
      <c r="A70" s="2"/>
      <c r="B70" s="22" t="str">
        <f>IF(ISNUMBER(D70),MAX($B$26:B69)+1,"")</f>
        <v/>
      </c>
      <c r="C70" s="62"/>
      <c r="D70" s="39"/>
      <c r="E70" s="11" t="str">
        <f>IF(AND(B70="",D70&lt;&gt;""),CONCATENATE("&lt;== ",Language!$B$48),IF(OR(B70="",$E$9=""),"",$E$9))</f>
        <v/>
      </c>
      <c r="F70" s="8"/>
      <c r="G70" s="2"/>
    </row>
    <row r="71" spans="1:7" ht="17.25" customHeight="1" x14ac:dyDescent="0.2">
      <c r="A71" s="2"/>
      <c r="B71" s="22" t="str">
        <f>IF(ISNUMBER(D71),MAX($B$26:B70)+1,"")</f>
        <v/>
      </c>
      <c r="C71" s="62"/>
      <c r="D71" s="39"/>
      <c r="E71" s="11" t="str">
        <f>IF(AND(B71="",D71&lt;&gt;""),CONCATENATE("&lt;== ",Language!$B$48),IF(OR(B71="",$E$9=""),"",$E$9))</f>
        <v/>
      </c>
      <c r="F71" s="8"/>
      <c r="G71" s="2"/>
    </row>
    <row r="72" spans="1:7" ht="17.25" customHeight="1" x14ac:dyDescent="0.2">
      <c r="A72" s="2"/>
      <c r="B72" s="22" t="str">
        <f>IF(ISNUMBER(D72),MAX($B$26:B71)+1,"")</f>
        <v/>
      </c>
      <c r="C72" s="62"/>
      <c r="D72" s="39"/>
      <c r="E72" s="11" t="str">
        <f>IF(AND(B72="",D72&lt;&gt;""),CONCATENATE("&lt;== ",Language!$B$48),IF(OR(B72="",$E$9=""),"",$E$9))</f>
        <v/>
      </c>
      <c r="F72" s="8"/>
      <c r="G72" s="2"/>
    </row>
    <row r="73" spans="1:7" ht="17.25" customHeight="1" x14ac:dyDescent="0.2">
      <c r="A73" s="2"/>
      <c r="B73" s="22" t="str">
        <f>IF(ISNUMBER(D73),MAX($B$26:B72)+1,"")</f>
        <v/>
      </c>
      <c r="C73" s="62"/>
      <c r="D73" s="39"/>
      <c r="E73" s="11" t="str">
        <f>IF(AND(B73="",D73&lt;&gt;""),CONCATENATE("&lt;== ",Language!$B$48),IF(OR(B73="",$E$9=""),"",$E$9))</f>
        <v/>
      </c>
      <c r="F73" s="8"/>
      <c r="G73" s="2"/>
    </row>
    <row r="74" spans="1:7" ht="17.25" customHeight="1" x14ac:dyDescent="0.2">
      <c r="A74" s="2"/>
      <c r="B74" s="22" t="str">
        <f>IF(ISNUMBER(D74),MAX($B$26:B73)+1,"")</f>
        <v/>
      </c>
      <c r="C74" s="62"/>
      <c r="D74" s="39"/>
      <c r="E74" s="11" t="str">
        <f>IF(AND(B74="",D74&lt;&gt;""),CONCATENATE("&lt;== ",Language!$B$48),IF(OR(B74="",$E$9=""),"",$E$9))</f>
        <v/>
      </c>
      <c r="F74" s="8"/>
      <c r="G74" s="2"/>
    </row>
    <row r="75" spans="1:7" ht="17.25" customHeight="1" x14ac:dyDescent="0.2">
      <c r="A75" s="2"/>
      <c r="B75" s="22" t="str">
        <f>IF(ISNUMBER(D75),MAX($B$26:B74)+1,"")</f>
        <v/>
      </c>
      <c r="C75" s="62"/>
      <c r="D75" s="39"/>
      <c r="E75" s="11" t="str">
        <f>IF(AND(B75="",D75&lt;&gt;""),CONCATENATE("&lt;== ",Language!$B$48),IF(OR(B75="",$E$9=""),"",$E$9))</f>
        <v/>
      </c>
      <c r="F75" s="8"/>
      <c r="G75" s="2"/>
    </row>
    <row r="76" spans="1:7" ht="17.25" customHeight="1" x14ac:dyDescent="0.2">
      <c r="A76" s="2"/>
      <c r="B76" s="22" t="str">
        <f>IF(ISNUMBER(D76),MAX($B$26:B75)+1,"")</f>
        <v/>
      </c>
      <c r="C76" s="62"/>
      <c r="D76" s="39"/>
      <c r="E76" s="11" t="str">
        <f>IF(AND(B76="",D76&lt;&gt;""),CONCATENATE("&lt;== ",Language!$B$48),IF(OR(B76="",$E$9=""),"",$E$9))</f>
        <v/>
      </c>
      <c r="F76" s="8"/>
      <c r="G76" s="2"/>
    </row>
    <row r="77" spans="1:7" ht="17.25" customHeight="1" x14ac:dyDescent="0.2">
      <c r="A77" s="2"/>
      <c r="B77" s="22" t="str">
        <f>IF(ISNUMBER(D77),MAX($B$26:B76)+1,"")</f>
        <v/>
      </c>
      <c r="C77" s="62"/>
      <c r="D77" s="39"/>
      <c r="E77" s="11" t="str">
        <f>IF(AND(B77="",D77&lt;&gt;""),CONCATENATE("&lt;== ",Language!$B$48),IF(OR(B77="",$E$9=""),"",$E$9))</f>
        <v/>
      </c>
      <c r="F77" s="8"/>
      <c r="G77" s="2"/>
    </row>
    <row r="78" spans="1:7" ht="17.25" customHeight="1" x14ac:dyDescent="0.2">
      <c r="A78" s="2"/>
      <c r="B78" s="22" t="str">
        <f>IF(ISNUMBER(D78),MAX($B$26:B77)+1,"")</f>
        <v/>
      </c>
      <c r="C78" s="62"/>
      <c r="D78" s="39"/>
      <c r="E78" s="11" t="str">
        <f>IF(AND(B78="",D78&lt;&gt;""),CONCATENATE("&lt;== ",Language!$B$48),IF(OR(B78="",$E$9=""),"",$E$9))</f>
        <v/>
      </c>
      <c r="F78" s="8"/>
      <c r="G78" s="2"/>
    </row>
    <row r="79" spans="1:7" ht="17.25" customHeight="1" x14ac:dyDescent="0.2">
      <c r="A79" s="2"/>
      <c r="B79" s="22" t="str">
        <f>IF(ISNUMBER(D79),MAX($B$26:B78)+1,"")</f>
        <v/>
      </c>
      <c r="C79" s="62"/>
      <c r="D79" s="39"/>
      <c r="E79" s="11" t="str">
        <f>IF(AND(B79="",D79&lt;&gt;""),CONCATENATE("&lt;== ",Language!$B$48),IF(OR(B79="",$E$9=""),"",$E$9))</f>
        <v/>
      </c>
      <c r="F79" s="8"/>
      <c r="G79" s="2"/>
    </row>
    <row r="80" spans="1:7" ht="17.25" customHeight="1" x14ac:dyDescent="0.2">
      <c r="A80" s="2"/>
      <c r="B80" s="22" t="str">
        <f>IF(ISNUMBER(D80),MAX($B$26:B79)+1,"")</f>
        <v/>
      </c>
      <c r="C80" s="62"/>
      <c r="D80" s="39"/>
      <c r="E80" s="11" t="str">
        <f>IF(AND(B80="",D80&lt;&gt;""),CONCATENATE("&lt;== ",Language!$B$48),IF(OR(B80="",$E$9=""),"",$E$9))</f>
        <v/>
      </c>
      <c r="F80" s="8"/>
      <c r="G80" s="2"/>
    </row>
    <row r="81" spans="1:7" ht="17.25" customHeight="1" x14ac:dyDescent="0.2">
      <c r="A81" s="2"/>
      <c r="B81" s="22" t="str">
        <f>IF(ISNUMBER(D81),MAX($B$26:B80)+1,"")</f>
        <v/>
      </c>
      <c r="C81" s="62"/>
      <c r="D81" s="39"/>
      <c r="E81" s="11" t="str">
        <f>IF(AND(B81="",D81&lt;&gt;""),CONCATENATE("&lt;== ",Language!$B$48),IF(OR(B81="",$E$9=""),"",$E$9))</f>
        <v/>
      </c>
      <c r="F81" s="8"/>
      <c r="G81" s="2"/>
    </row>
    <row r="82" spans="1:7" ht="17.25" customHeight="1" x14ac:dyDescent="0.2">
      <c r="A82" s="2"/>
      <c r="B82" s="22" t="str">
        <f>IF(ISNUMBER(D82),MAX($B$26:B81)+1,"")</f>
        <v/>
      </c>
      <c r="C82" s="62"/>
      <c r="D82" s="39"/>
      <c r="E82" s="11" t="str">
        <f>IF(AND(B82="",D82&lt;&gt;""),CONCATENATE("&lt;== ",Language!$B$48),IF(OR(B82="",$E$9=""),"",$E$9))</f>
        <v/>
      </c>
      <c r="F82" s="8"/>
      <c r="G82" s="2"/>
    </row>
    <row r="83" spans="1:7" ht="17.25" customHeight="1" x14ac:dyDescent="0.2">
      <c r="A83" s="2"/>
      <c r="B83" s="22" t="str">
        <f>IF(ISNUMBER(D83),MAX($B$26:B82)+1,"")</f>
        <v/>
      </c>
      <c r="C83" s="62"/>
      <c r="D83" s="39"/>
      <c r="E83" s="11" t="str">
        <f>IF(AND(B83="",D83&lt;&gt;""),CONCATENATE("&lt;== ",Language!$B$48),IF(OR(B83="",$E$9=""),"",$E$9))</f>
        <v/>
      </c>
      <c r="F83" s="8"/>
      <c r="G83" s="2"/>
    </row>
    <row r="84" spans="1:7" ht="17.25" customHeight="1" x14ac:dyDescent="0.2">
      <c r="A84" s="2"/>
      <c r="B84" s="22" t="str">
        <f>IF(ISNUMBER(D84),MAX($B$26:B83)+1,"")</f>
        <v/>
      </c>
      <c r="C84" s="62"/>
      <c r="D84" s="39"/>
      <c r="E84" s="11" t="str">
        <f>IF(AND(B84="",D84&lt;&gt;""),CONCATENATE("&lt;== ",Language!$B$48),IF(OR(B84="",$E$9=""),"",$E$9))</f>
        <v/>
      </c>
      <c r="F84" s="8"/>
      <c r="G84" s="2"/>
    </row>
    <row r="85" spans="1:7" ht="17.25" customHeight="1" x14ac:dyDescent="0.2">
      <c r="A85" s="2"/>
      <c r="B85" s="22" t="str">
        <f>IF(ISNUMBER(D85),MAX($B$26:B84)+1,"")</f>
        <v/>
      </c>
      <c r="C85" s="62"/>
      <c r="D85" s="39"/>
      <c r="E85" s="11" t="str">
        <f>IF(AND(B85="",D85&lt;&gt;""),CONCATENATE("&lt;== ",Language!$B$48),IF(OR(B85="",$E$9=""),"",$E$9))</f>
        <v/>
      </c>
      <c r="F85" s="8"/>
      <c r="G85" s="2"/>
    </row>
    <row r="86" spans="1:7" ht="17.25" customHeight="1" x14ac:dyDescent="0.2">
      <c r="A86" s="2"/>
      <c r="B86" s="22" t="str">
        <f>IF(ISNUMBER(D86),MAX($B$26:B85)+1,"")</f>
        <v/>
      </c>
      <c r="C86" s="62"/>
      <c r="D86" s="39"/>
      <c r="E86" s="11" t="str">
        <f>IF(AND(B86="",D86&lt;&gt;""),CONCATENATE("&lt;== ",Language!$B$48),IF(OR(B86="",$E$9=""),"",$E$9))</f>
        <v/>
      </c>
      <c r="F86" s="8"/>
      <c r="G86" s="2"/>
    </row>
    <row r="87" spans="1:7" ht="17.25" customHeight="1" x14ac:dyDescent="0.2">
      <c r="A87" s="2"/>
      <c r="B87" s="22" t="str">
        <f>IF(ISNUMBER(D87),MAX($B$26:B86)+1,"")</f>
        <v/>
      </c>
      <c r="C87" s="62"/>
      <c r="D87" s="39"/>
      <c r="E87" s="11" t="str">
        <f>IF(AND(B87="",D87&lt;&gt;""),CONCATENATE("&lt;== ",Language!$B$48),IF(OR(B87="",$E$9=""),"",$E$9))</f>
        <v/>
      </c>
      <c r="F87" s="8"/>
      <c r="G87" s="2"/>
    </row>
    <row r="88" spans="1:7" ht="17.25" customHeight="1" x14ac:dyDescent="0.2">
      <c r="A88" s="2"/>
      <c r="B88" s="22" t="str">
        <f>IF(ISNUMBER(D88),MAX($B$26:B87)+1,"")</f>
        <v/>
      </c>
      <c r="C88" s="62"/>
      <c r="D88" s="39"/>
      <c r="E88" s="11" t="str">
        <f>IF(AND(B88="",D88&lt;&gt;""),CONCATENATE("&lt;== ",Language!$B$48),IF(OR(B88="",$E$9=""),"",$E$9))</f>
        <v/>
      </c>
      <c r="F88" s="8"/>
      <c r="G88" s="2"/>
    </row>
    <row r="89" spans="1:7" ht="17.25" customHeight="1" x14ac:dyDescent="0.2">
      <c r="A89" s="2"/>
      <c r="B89" s="22" t="str">
        <f>IF(ISNUMBER(D89),MAX($B$26:B88)+1,"")</f>
        <v/>
      </c>
      <c r="C89" s="62"/>
      <c r="D89" s="39"/>
      <c r="E89" s="11" t="str">
        <f>IF(AND(B89="",D89&lt;&gt;""),CONCATENATE("&lt;== ",Language!$B$48),IF(OR(B89="",$E$9=""),"",$E$9))</f>
        <v/>
      </c>
      <c r="F89" s="8"/>
      <c r="G89" s="2"/>
    </row>
    <row r="90" spans="1:7" ht="17.25" customHeight="1" x14ac:dyDescent="0.2">
      <c r="A90" s="2"/>
      <c r="B90" s="22" t="str">
        <f>IF(ISNUMBER(D90),MAX($B$26:B89)+1,"")</f>
        <v/>
      </c>
      <c r="C90" s="62"/>
      <c r="D90" s="39"/>
      <c r="E90" s="11" t="str">
        <f>IF(AND(B90="",D90&lt;&gt;""),CONCATENATE("&lt;== ",Language!$B$48),IF(OR(B90="",$E$9=""),"",$E$9))</f>
        <v/>
      </c>
      <c r="F90" s="8"/>
      <c r="G90" s="2"/>
    </row>
    <row r="91" spans="1:7" ht="17.25" customHeight="1" x14ac:dyDescent="0.2">
      <c r="A91" s="2"/>
      <c r="B91" s="22" t="str">
        <f>IF(ISNUMBER(D91),MAX($B$26:B90)+1,"")</f>
        <v/>
      </c>
      <c r="C91" s="62"/>
      <c r="D91" s="39"/>
      <c r="E91" s="11" t="str">
        <f>IF(AND(B91="",D91&lt;&gt;""),CONCATENATE("&lt;== ",Language!$B$48),IF(OR(B91="",$E$9=""),"",$E$9))</f>
        <v/>
      </c>
      <c r="F91" s="8"/>
      <c r="G91" s="2"/>
    </row>
    <row r="92" spans="1:7" ht="17.25" customHeight="1" x14ac:dyDescent="0.2">
      <c r="A92" s="2"/>
      <c r="B92" s="22" t="str">
        <f>IF(ISNUMBER(D92),MAX($B$26:B91)+1,"")</f>
        <v/>
      </c>
      <c r="C92" s="62"/>
      <c r="D92" s="39"/>
      <c r="E92" s="11" t="str">
        <f>IF(AND(B92="",D92&lt;&gt;""),CONCATENATE("&lt;== ",Language!$B$48),IF(OR(B92="",$E$9=""),"",$E$9))</f>
        <v/>
      </c>
      <c r="F92" s="8"/>
      <c r="G92" s="2"/>
    </row>
    <row r="93" spans="1:7" ht="17.25" customHeight="1" x14ac:dyDescent="0.2">
      <c r="A93" s="2"/>
      <c r="B93" s="22" t="str">
        <f>IF(ISNUMBER(D93),MAX($B$26:B92)+1,"")</f>
        <v/>
      </c>
      <c r="C93" s="62"/>
      <c r="D93" s="39"/>
      <c r="E93" s="11" t="str">
        <f>IF(AND(B93="",D93&lt;&gt;""),CONCATENATE("&lt;== ",Language!$B$48),IF(OR(B93="",$E$9=""),"",$E$9))</f>
        <v/>
      </c>
      <c r="F93" s="8"/>
      <c r="G93" s="2"/>
    </row>
    <row r="94" spans="1:7" ht="17.25" customHeight="1" x14ac:dyDescent="0.2">
      <c r="A94" s="2"/>
      <c r="B94" s="22" t="str">
        <f>IF(ISNUMBER(D94),MAX($B$26:B93)+1,"")</f>
        <v/>
      </c>
      <c r="C94" s="62"/>
      <c r="D94" s="39"/>
      <c r="E94" s="11" t="str">
        <f>IF(AND(B94="",D94&lt;&gt;""),CONCATENATE("&lt;== ",Language!$B$48),IF(OR(B94="",$E$9=""),"",$E$9))</f>
        <v/>
      </c>
      <c r="F94" s="8"/>
      <c r="G94" s="2"/>
    </row>
    <row r="95" spans="1:7" ht="17.25" customHeight="1" x14ac:dyDescent="0.2">
      <c r="A95" s="2"/>
      <c r="B95" s="22" t="str">
        <f>IF(ISNUMBER(D95),MAX($B$26:B94)+1,"")</f>
        <v/>
      </c>
      <c r="C95" s="62"/>
      <c r="D95" s="39"/>
      <c r="E95" s="11" t="str">
        <f>IF(AND(B95="",D95&lt;&gt;""),CONCATENATE("&lt;== ",Language!$B$48),IF(OR(B95="",$E$9=""),"",$E$9))</f>
        <v/>
      </c>
      <c r="F95" s="8"/>
      <c r="G95" s="2"/>
    </row>
    <row r="96" spans="1:7" ht="17.25" customHeight="1" x14ac:dyDescent="0.2">
      <c r="A96" s="2"/>
      <c r="B96" s="22" t="str">
        <f>IF(ISNUMBER(D96),MAX($B$26:B95)+1,"")</f>
        <v/>
      </c>
      <c r="C96" s="62"/>
      <c r="D96" s="39"/>
      <c r="E96" s="11" t="str">
        <f>IF(AND(B96="",D96&lt;&gt;""),CONCATENATE("&lt;== ",Language!$B$48),IF(OR(B96="",$E$9=""),"",$E$9))</f>
        <v/>
      </c>
      <c r="F96" s="8"/>
      <c r="G96" s="2"/>
    </row>
    <row r="97" spans="1:7" ht="17.25" customHeight="1" x14ac:dyDescent="0.2">
      <c r="A97" s="2"/>
      <c r="B97" s="22" t="str">
        <f>IF(ISNUMBER(D97),MAX($B$26:B96)+1,"")</f>
        <v/>
      </c>
      <c r="C97" s="62"/>
      <c r="D97" s="39"/>
      <c r="E97" s="11" t="str">
        <f>IF(AND(B97="",D97&lt;&gt;""),CONCATENATE("&lt;== ",Language!$B$48),IF(OR(B97="",$E$9=""),"",$E$9))</f>
        <v/>
      </c>
      <c r="F97" s="8"/>
      <c r="G97" s="2"/>
    </row>
    <row r="98" spans="1:7" ht="17.25" customHeight="1" x14ac:dyDescent="0.2">
      <c r="A98" s="2"/>
      <c r="B98" s="22" t="str">
        <f>IF(ISNUMBER(D98),MAX($B$26:B97)+1,"")</f>
        <v/>
      </c>
      <c r="C98" s="62"/>
      <c r="D98" s="39"/>
      <c r="E98" s="11" t="str">
        <f>IF(AND(B98="",D98&lt;&gt;""),CONCATENATE("&lt;== ",Language!$B$48),IF(OR(B98="",$E$9=""),"",$E$9))</f>
        <v/>
      </c>
      <c r="F98" s="8"/>
      <c r="G98" s="2"/>
    </row>
    <row r="99" spans="1:7" ht="17.25" customHeight="1" x14ac:dyDescent="0.2">
      <c r="A99" s="2"/>
      <c r="B99" s="22" t="str">
        <f>IF(ISNUMBER(D99),MAX($B$26:B98)+1,"")</f>
        <v/>
      </c>
      <c r="C99" s="62"/>
      <c r="D99" s="39"/>
      <c r="E99" s="11" t="str">
        <f>IF(AND(B99="",D99&lt;&gt;""),CONCATENATE("&lt;== ",Language!$B$48),IF(OR(B99="",$E$9=""),"",$E$9))</f>
        <v/>
      </c>
      <c r="F99" s="8"/>
      <c r="G99" s="2"/>
    </row>
    <row r="100" spans="1:7" ht="17.25" customHeight="1" x14ac:dyDescent="0.2">
      <c r="A100" s="2"/>
      <c r="B100" s="22" t="str">
        <f>IF(ISNUMBER(D100),MAX($B$26:B99)+1,"")</f>
        <v/>
      </c>
      <c r="C100" s="62"/>
      <c r="D100" s="39"/>
      <c r="E100" s="11" t="str">
        <f>IF(AND(B100="",D100&lt;&gt;""),CONCATENATE("&lt;== ",Language!$B$48),IF(OR(B100="",$E$9=""),"",$E$9))</f>
        <v/>
      </c>
      <c r="F100" s="8"/>
      <c r="G100" s="2"/>
    </row>
    <row r="101" spans="1:7" ht="17.25" customHeight="1" x14ac:dyDescent="0.2">
      <c r="A101" s="2"/>
      <c r="B101" s="22" t="str">
        <f>IF(ISNUMBER(D101),MAX($B$26:B100)+1,"")</f>
        <v/>
      </c>
      <c r="C101" s="62"/>
      <c r="D101" s="39"/>
      <c r="E101" s="11" t="str">
        <f>IF(AND(B101="",D101&lt;&gt;""),CONCATENATE("&lt;== ",Language!$B$48),IF(OR(B101="",$E$9=""),"",$E$9))</f>
        <v/>
      </c>
      <c r="F101" s="8"/>
      <c r="G101" s="2"/>
    </row>
    <row r="102" spans="1:7" ht="17.25" customHeight="1" x14ac:dyDescent="0.2">
      <c r="A102" s="2"/>
      <c r="B102" s="22" t="str">
        <f>IF(ISNUMBER(D102),MAX($B$26:B101)+1,"")</f>
        <v/>
      </c>
      <c r="C102" s="62"/>
      <c r="D102" s="39"/>
      <c r="E102" s="11" t="str">
        <f>IF(AND(B102="",D102&lt;&gt;""),CONCATENATE("&lt;== ",Language!$B$48),IF(OR(B102="",$E$9=""),"",$E$9))</f>
        <v/>
      </c>
      <c r="F102" s="8"/>
      <c r="G102" s="2"/>
    </row>
    <row r="103" spans="1:7" ht="17.25" customHeight="1" x14ac:dyDescent="0.2">
      <c r="A103" s="2"/>
      <c r="B103" s="22" t="str">
        <f>IF(ISNUMBER(D103),MAX($B$26:B102)+1,"")</f>
        <v/>
      </c>
      <c r="C103" s="62"/>
      <c r="D103" s="39"/>
      <c r="E103" s="11" t="str">
        <f>IF(AND(B103="",D103&lt;&gt;""),CONCATENATE("&lt;== ",Language!$B$48),IF(OR(B103="",$E$9=""),"",$E$9))</f>
        <v/>
      </c>
      <c r="F103" s="8"/>
      <c r="G103" s="2"/>
    </row>
    <row r="104" spans="1:7" ht="17.25" customHeight="1" x14ac:dyDescent="0.2">
      <c r="A104" s="2"/>
      <c r="B104" s="22" t="str">
        <f>IF(ISNUMBER(D104),MAX($B$26:B103)+1,"")</f>
        <v/>
      </c>
      <c r="C104" s="62"/>
      <c r="D104" s="39"/>
      <c r="E104" s="11" t="str">
        <f>IF(AND(B104="",D104&lt;&gt;""),CONCATENATE("&lt;== ",Language!$B$48),IF(OR(B104="",$E$9=""),"",$E$9))</f>
        <v/>
      </c>
      <c r="F104" s="8"/>
      <c r="G104" s="2"/>
    </row>
    <row r="105" spans="1:7" ht="17.25" customHeight="1" x14ac:dyDescent="0.2">
      <c r="A105" s="2"/>
      <c r="B105" s="22" t="str">
        <f>IF(ISNUMBER(D105),MAX($B$26:B104)+1,"")</f>
        <v/>
      </c>
      <c r="C105" s="62"/>
      <c r="D105" s="39"/>
      <c r="E105" s="11" t="str">
        <f>IF(AND(B105="",D105&lt;&gt;""),CONCATENATE("&lt;== ",Language!$B$48),IF(OR(B105="",$E$9=""),"",$E$9))</f>
        <v/>
      </c>
      <c r="F105" s="8"/>
      <c r="G105" s="2"/>
    </row>
    <row r="106" spans="1:7" ht="17.25" customHeight="1" x14ac:dyDescent="0.2">
      <c r="A106" s="2"/>
      <c r="B106" s="22" t="str">
        <f>IF(ISNUMBER(D106),MAX($B$26:B105)+1,"")</f>
        <v/>
      </c>
      <c r="C106" s="62"/>
      <c r="D106" s="39"/>
      <c r="E106" s="11" t="str">
        <f>IF(AND(B106="",D106&lt;&gt;""),CONCATENATE("&lt;== ",Language!$B$48),IF(OR(B106="",$E$9=""),"",$E$9))</f>
        <v/>
      </c>
      <c r="F106" s="8"/>
      <c r="G106" s="2"/>
    </row>
    <row r="107" spans="1:7" ht="17.25" customHeight="1" x14ac:dyDescent="0.2">
      <c r="A107" s="2"/>
      <c r="B107" s="22" t="str">
        <f>IF(ISNUMBER(D107),MAX($B$26:B106)+1,"")</f>
        <v/>
      </c>
      <c r="C107" s="62"/>
      <c r="D107" s="39"/>
      <c r="E107" s="11" t="str">
        <f>IF(AND(B107="",D107&lt;&gt;""),CONCATENATE("&lt;== ",Language!$B$48),IF(OR(B107="",$E$9=""),"",$E$9))</f>
        <v/>
      </c>
      <c r="F107" s="8"/>
      <c r="G107" s="2"/>
    </row>
    <row r="108" spans="1:7" ht="17.25" customHeight="1" x14ac:dyDescent="0.2">
      <c r="A108" s="2"/>
      <c r="B108" s="22" t="str">
        <f>IF(ISNUMBER(D108),MAX($B$26:B107)+1,"")</f>
        <v/>
      </c>
      <c r="C108" s="62"/>
      <c r="D108" s="39"/>
      <c r="E108" s="11" t="str">
        <f>IF(AND(B108="",D108&lt;&gt;""),CONCATENATE("&lt;== ",Language!$B$48),IF(OR(B108="",$E$9=""),"",$E$9))</f>
        <v/>
      </c>
      <c r="F108" s="8"/>
      <c r="G108" s="2"/>
    </row>
    <row r="109" spans="1:7" ht="17.25" customHeight="1" x14ac:dyDescent="0.2">
      <c r="A109" s="2"/>
      <c r="B109" s="22" t="str">
        <f>IF(ISNUMBER(D109),MAX($B$26:B108)+1,"")</f>
        <v/>
      </c>
      <c r="C109" s="62"/>
      <c r="D109" s="39"/>
      <c r="E109" s="11" t="str">
        <f>IF(AND(B109="",D109&lt;&gt;""),CONCATENATE("&lt;== ",Language!$B$48),IF(OR(B109="",$E$9=""),"",$E$9))</f>
        <v/>
      </c>
      <c r="F109" s="8"/>
      <c r="G109" s="2"/>
    </row>
    <row r="110" spans="1:7" ht="17.25" customHeight="1" x14ac:dyDescent="0.2">
      <c r="A110" s="2"/>
      <c r="B110" s="22" t="str">
        <f>IF(ISNUMBER(D110),MAX($B$26:B109)+1,"")</f>
        <v/>
      </c>
      <c r="C110" s="62"/>
      <c r="D110" s="39"/>
      <c r="E110" s="11" t="str">
        <f>IF(AND(B110="",D110&lt;&gt;""),CONCATENATE("&lt;== ",Language!$B$48),IF(OR(B110="",$E$9=""),"",$E$9))</f>
        <v/>
      </c>
      <c r="F110" s="8"/>
      <c r="G110" s="2"/>
    </row>
    <row r="111" spans="1:7" ht="17.25" customHeight="1" x14ac:dyDescent="0.2">
      <c r="A111" s="2"/>
      <c r="B111" s="22" t="str">
        <f>IF(ISNUMBER(D111),MAX($B$26:B110)+1,"")</f>
        <v/>
      </c>
      <c r="C111" s="62"/>
      <c r="D111" s="39"/>
      <c r="E111" s="11" t="str">
        <f>IF(AND(B111="",D111&lt;&gt;""),CONCATENATE("&lt;== ",Language!$B$48),IF(OR(B111="",$E$9=""),"",$E$9))</f>
        <v/>
      </c>
      <c r="F111" s="8"/>
      <c r="G111" s="2"/>
    </row>
    <row r="112" spans="1:7" ht="17.25" customHeight="1" x14ac:dyDescent="0.2">
      <c r="A112" s="2"/>
      <c r="B112" s="22" t="str">
        <f>IF(ISNUMBER(D112),MAX($B$26:B111)+1,"")</f>
        <v/>
      </c>
      <c r="C112" s="62"/>
      <c r="D112" s="39"/>
      <c r="E112" s="11" t="str">
        <f>IF(AND(B112="",D112&lt;&gt;""),CONCATENATE("&lt;== ",Language!$B$48),IF(OR(B112="",$E$9=""),"",$E$9))</f>
        <v/>
      </c>
      <c r="F112" s="8"/>
      <c r="G112" s="2"/>
    </row>
    <row r="113" spans="1:7" ht="17.25" customHeight="1" x14ac:dyDescent="0.2">
      <c r="A113" s="2"/>
      <c r="B113" s="22" t="str">
        <f>IF(ISNUMBER(D113),MAX($B$26:B112)+1,"")</f>
        <v/>
      </c>
      <c r="C113" s="62"/>
      <c r="D113" s="39"/>
      <c r="E113" s="11" t="str">
        <f>IF(AND(B113="",D113&lt;&gt;""),CONCATENATE("&lt;== ",Language!$B$48),IF(OR(B113="",$E$9=""),"",$E$9))</f>
        <v/>
      </c>
      <c r="F113" s="8"/>
      <c r="G113" s="2"/>
    </row>
    <row r="114" spans="1:7" ht="17.25" customHeight="1" x14ac:dyDescent="0.2">
      <c r="A114" s="2"/>
      <c r="B114" s="22" t="str">
        <f>IF(ISNUMBER(D114),MAX($B$26:B113)+1,"")</f>
        <v/>
      </c>
      <c r="C114" s="62"/>
      <c r="D114" s="39"/>
      <c r="E114" s="11" t="str">
        <f>IF(AND(B114="",D114&lt;&gt;""),CONCATENATE("&lt;== ",Language!$B$48),IF(OR(B114="",$E$9=""),"",$E$9))</f>
        <v/>
      </c>
      <c r="F114" s="8"/>
      <c r="G114" s="2"/>
    </row>
    <row r="115" spans="1:7" ht="17.25" customHeight="1" x14ac:dyDescent="0.2">
      <c r="A115" s="2"/>
      <c r="B115" s="22" t="str">
        <f>IF(ISNUMBER(D115),MAX($B$26:B114)+1,"")</f>
        <v/>
      </c>
      <c r="C115" s="62"/>
      <c r="D115" s="39"/>
      <c r="E115" s="11" t="str">
        <f>IF(AND(B115="",D115&lt;&gt;""),CONCATENATE("&lt;== ",Language!$B$48),IF(OR(B115="",$E$9=""),"",$E$9))</f>
        <v/>
      </c>
      <c r="F115" s="8"/>
      <c r="G115" s="2"/>
    </row>
    <row r="116" spans="1:7" ht="17.25" customHeight="1" x14ac:dyDescent="0.2">
      <c r="A116" s="2"/>
      <c r="B116" s="22" t="str">
        <f>IF(ISNUMBER(D116),MAX($B$26:B115)+1,"")</f>
        <v/>
      </c>
      <c r="C116" s="62"/>
      <c r="D116" s="39"/>
      <c r="E116" s="11" t="str">
        <f>IF(AND(B116="",D116&lt;&gt;""),CONCATENATE("&lt;== ",Language!$B$48),IF(OR(B116="",$E$9=""),"",$E$9))</f>
        <v/>
      </c>
      <c r="F116" s="8"/>
      <c r="G116" s="2"/>
    </row>
    <row r="117" spans="1:7" ht="17.25" customHeight="1" x14ac:dyDescent="0.2">
      <c r="A117" s="2"/>
      <c r="B117" s="22" t="str">
        <f>IF(ISNUMBER(D117),MAX($B$26:B116)+1,"")</f>
        <v/>
      </c>
      <c r="C117" s="62"/>
      <c r="D117" s="39"/>
      <c r="E117" s="11" t="str">
        <f>IF(AND(B117="",D117&lt;&gt;""),CONCATENATE("&lt;== ",Language!$B$48),IF(OR(B117="",$E$9=""),"",$E$9))</f>
        <v/>
      </c>
      <c r="F117" s="8"/>
      <c r="G117" s="2"/>
    </row>
    <row r="118" spans="1:7" ht="17.25" customHeight="1" x14ac:dyDescent="0.2">
      <c r="A118" s="2"/>
      <c r="B118" s="22" t="str">
        <f>IF(ISNUMBER(D118),MAX($B$26:B117)+1,"")</f>
        <v/>
      </c>
      <c r="C118" s="62"/>
      <c r="D118" s="39"/>
      <c r="E118" s="11" t="str">
        <f>IF(AND(B118="",D118&lt;&gt;""),CONCATENATE("&lt;== ",Language!$B$48),IF(OR(B118="",$E$9=""),"",$E$9))</f>
        <v/>
      </c>
      <c r="F118" s="8"/>
      <c r="G118" s="2"/>
    </row>
    <row r="119" spans="1:7" ht="17.25" customHeight="1" x14ac:dyDescent="0.2">
      <c r="A119" s="2"/>
      <c r="B119" s="22" t="str">
        <f>IF(ISNUMBER(D119),MAX($B$26:B118)+1,"")</f>
        <v/>
      </c>
      <c r="C119" s="62"/>
      <c r="D119" s="39"/>
      <c r="E119" s="11" t="str">
        <f>IF(AND(B119="",D119&lt;&gt;""),CONCATENATE("&lt;== ",Language!$B$48),IF(OR(B119="",$E$9=""),"",$E$9))</f>
        <v/>
      </c>
      <c r="F119" s="8"/>
      <c r="G119" s="2"/>
    </row>
    <row r="120" spans="1:7" ht="17.25" customHeight="1" x14ac:dyDescent="0.2">
      <c r="A120" s="2"/>
      <c r="B120" s="22" t="str">
        <f>IF(ISNUMBER(D120),MAX($B$26:B119)+1,"")</f>
        <v/>
      </c>
      <c r="C120" s="62"/>
      <c r="D120" s="39"/>
      <c r="E120" s="11" t="str">
        <f>IF(AND(B120="",D120&lt;&gt;""),CONCATENATE("&lt;== ",Language!$B$48),IF(OR(B120="",$E$9=""),"",$E$9))</f>
        <v/>
      </c>
      <c r="F120" s="8"/>
      <c r="G120" s="2"/>
    </row>
    <row r="121" spans="1:7" ht="17.25" customHeight="1" x14ac:dyDescent="0.2">
      <c r="A121" s="2"/>
      <c r="B121" s="22" t="str">
        <f>IF(ISNUMBER(D121),MAX($B$26:B120)+1,"")</f>
        <v/>
      </c>
      <c r="C121" s="62"/>
      <c r="D121" s="39"/>
      <c r="E121" s="11" t="str">
        <f>IF(AND(B121="",D121&lt;&gt;""),CONCATENATE("&lt;== ",Language!$B$48),IF(OR(B121="",$E$9=""),"",$E$9))</f>
        <v/>
      </c>
      <c r="F121" s="8"/>
      <c r="G121" s="2"/>
    </row>
    <row r="122" spans="1:7" ht="17.25" customHeight="1" x14ac:dyDescent="0.2">
      <c r="A122" s="2"/>
      <c r="B122" s="22" t="str">
        <f>IF(ISNUMBER(D122),MAX($B$26:B121)+1,"")</f>
        <v/>
      </c>
      <c r="C122" s="62"/>
      <c r="D122" s="39"/>
      <c r="E122" s="11" t="str">
        <f>IF(AND(B122="",D122&lt;&gt;""),CONCATENATE("&lt;== ",Language!$B$48),IF(OR(B122="",$E$9=""),"",$E$9))</f>
        <v/>
      </c>
      <c r="F122" s="8"/>
      <c r="G122" s="2"/>
    </row>
    <row r="123" spans="1:7" ht="17.25" customHeight="1" x14ac:dyDescent="0.2">
      <c r="A123" s="2"/>
      <c r="B123" s="22" t="str">
        <f>IF(ISNUMBER(D123),MAX($B$26:B122)+1,"")</f>
        <v/>
      </c>
      <c r="C123" s="62"/>
      <c r="D123" s="39"/>
      <c r="E123" s="11" t="str">
        <f>IF(AND(B123="",D123&lt;&gt;""),CONCATENATE("&lt;== ",Language!$B$48),IF(OR(B123="",$E$9=""),"",$E$9))</f>
        <v/>
      </c>
      <c r="F123" s="8"/>
      <c r="G123" s="2"/>
    </row>
    <row r="124" spans="1:7" ht="17.25" customHeight="1" x14ac:dyDescent="0.2">
      <c r="A124" s="2"/>
      <c r="B124" s="22" t="str">
        <f>IF(ISNUMBER(D124),MAX($B$26:B123)+1,"")</f>
        <v/>
      </c>
      <c r="C124" s="62"/>
      <c r="D124" s="39"/>
      <c r="E124" s="11" t="str">
        <f>IF(AND(B124="",D124&lt;&gt;""),CONCATENATE("&lt;== ",Language!$B$48),IF(OR(B124="",$E$9=""),"",$E$9))</f>
        <v/>
      </c>
      <c r="F124" s="8"/>
      <c r="G124" s="2"/>
    </row>
    <row r="125" spans="1:7" ht="17.25" customHeight="1" x14ac:dyDescent="0.2">
      <c r="A125" s="2"/>
      <c r="B125" s="22" t="str">
        <f>IF(ISNUMBER(D125),MAX($B$26:B124)+1,"")</f>
        <v/>
      </c>
      <c r="C125" s="62"/>
      <c r="D125" s="39"/>
      <c r="E125" s="11" t="str">
        <f>IF(AND(B125="",D125&lt;&gt;""),CONCATENATE("&lt;== ",Language!$B$48),IF(OR(B125="",$E$9=""),"",$E$9))</f>
        <v/>
      </c>
      <c r="F125" s="8"/>
      <c r="G125" s="2"/>
    </row>
    <row r="126" spans="1:7" ht="17.25" customHeight="1" x14ac:dyDescent="0.2">
      <c r="A126" s="2"/>
      <c r="B126" s="22" t="str">
        <f>IF(ISNUMBER(D126),MAX($B$26:B125)+1,"")</f>
        <v/>
      </c>
      <c r="C126" s="62"/>
      <c r="D126" s="39"/>
      <c r="E126" s="11" t="str">
        <f>IF(AND(B126="",D126&lt;&gt;""),CONCATENATE("&lt;== ",Language!$B$48),IF(OR(B126="",$E$9=""),"",$E$9))</f>
        <v/>
      </c>
      <c r="F126" s="8"/>
      <c r="G126" s="2"/>
    </row>
    <row r="127" spans="1:7" ht="17.25" customHeight="1" x14ac:dyDescent="0.2">
      <c r="A127" s="2"/>
      <c r="B127" s="22" t="str">
        <f>IF(ISNUMBER(D127),MAX($B$26:B126)+1,"")</f>
        <v/>
      </c>
      <c r="C127" s="62"/>
      <c r="D127" s="39"/>
      <c r="E127" s="11" t="str">
        <f>IF(AND(B127="",D127&lt;&gt;""),CONCATENATE("&lt;== ",Language!$B$48),IF(OR(B127="",$E$9=""),"",$E$9))</f>
        <v/>
      </c>
      <c r="F127" s="8"/>
      <c r="G127" s="2"/>
    </row>
    <row r="128" spans="1:7" ht="17.25" customHeight="1" x14ac:dyDescent="0.2">
      <c r="A128" s="2"/>
      <c r="B128" s="22" t="str">
        <f>IF(ISNUMBER(D128),MAX($B$26:B127)+1,"")</f>
        <v/>
      </c>
      <c r="C128" s="62"/>
      <c r="D128" s="39"/>
      <c r="E128" s="11" t="str">
        <f>IF(AND(B128="",D128&lt;&gt;""),CONCATENATE("&lt;== ",Language!$B$48),IF(OR(B128="",$E$9=""),"",$E$9))</f>
        <v/>
      </c>
      <c r="F128" s="8"/>
      <c r="G128" s="2"/>
    </row>
    <row r="129" spans="1:7" ht="17.25" customHeight="1" x14ac:dyDescent="0.2">
      <c r="A129" s="2"/>
      <c r="B129" s="22" t="str">
        <f>IF(ISNUMBER(D129),MAX($B$26:B128)+1,"")</f>
        <v/>
      </c>
      <c r="C129" s="62"/>
      <c r="D129" s="39"/>
      <c r="E129" s="11" t="str">
        <f>IF(AND(B129="",D129&lt;&gt;""),CONCATENATE("&lt;== ",Language!$B$48),IF(OR(B129="",$E$9=""),"",$E$9))</f>
        <v/>
      </c>
      <c r="F129" s="8"/>
      <c r="G129" s="2"/>
    </row>
    <row r="130" spans="1:7" ht="17.25" customHeight="1" x14ac:dyDescent="0.2">
      <c r="A130" s="2"/>
      <c r="B130" s="22" t="str">
        <f>IF(ISNUMBER(D130),MAX($B$26:B129)+1,"")</f>
        <v/>
      </c>
      <c r="C130" s="62"/>
      <c r="D130" s="39"/>
      <c r="E130" s="11" t="str">
        <f>IF(AND(B130="",D130&lt;&gt;""),CONCATENATE("&lt;== ",Language!$B$48),IF(OR(B130="",$E$9=""),"",$E$9))</f>
        <v/>
      </c>
      <c r="F130" s="8"/>
      <c r="G130" s="2"/>
    </row>
    <row r="131" spans="1:7" ht="17.25" customHeight="1" x14ac:dyDescent="0.2">
      <c r="A131" s="2"/>
      <c r="B131" s="22" t="str">
        <f>IF(ISNUMBER(D131),MAX($B$26:B130)+1,"")</f>
        <v/>
      </c>
      <c r="C131" s="62"/>
      <c r="D131" s="39"/>
      <c r="E131" s="11" t="str">
        <f>IF(AND(B131="",D131&lt;&gt;""),CONCATENATE("&lt;== ",Language!$B$48),IF(OR(B131="",$E$9=""),"",$E$9))</f>
        <v/>
      </c>
      <c r="F131" s="8"/>
      <c r="G131" s="2"/>
    </row>
    <row r="132" spans="1:7" ht="17.25" customHeight="1" x14ac:dyDescent="0.2">
      <c r="A132" s="2"/>
      <c r="B132" s="22" t="str">
        <f>IF(ISNUMBER(D132),MAX($B$26:B131)+1,"")</f>
        <v/>
      </c>
      <c r="C132" s="62"/>
      <c r="D132" s="39"/>
      <c r="E132" s="11" t="str">
        <f>IF(AND(B132="",D132&lt;&gt;""),CONCATENATE("&lt;== ",Language!$B$48),IF(OR(B132="",$E$9=""),"",$E$9))</f>
        <v/>
      </c>
      <c r="F132" s="8"/>
      <c r="G132" s="2"/>
    </row>
    <row r="133" spans="1:7" ht="17.25" customHeight="1" x14ac:dyDescent="0.2">
      <c r="A133" s="2"/>
      <c r="B133" s="22" t="str">
        <f>IF(ISNUMBER(D133),MAX($B$26:B132)+1,"")</f>
        <v/>
      </c>
      <c r="C133" s="62"/>
      <c r="D133" s="39"/>
      <c r="E133" s="11" t="str">
        <f>IF(AND(B133="",D133&lt;&gt;""),CONCATENATE("&lt;== ",Language!$B$48),IF(OR(B133="",$E$9=""),"",$E$9))</f>
        <v/>
      </c>
      <c r="F133" s="8"/>
      <c r="G133" s="2"/>
    </row>
    <row r="134" spans="1:7" ht="17.25" customHeight="1" x14ac:dyDescent="0.2">
      <c r="A134" s="2"/>
      <c r="B134" s="22" t="str">
        <f>IF(ISNUMBER(D134),MAX($B$26:B133)+1,"")</f>
        <v/>
      </c>
      <c r="C134" s="62"/>
      <c r="D134" s="39"/>
      <c r="E134" s="11" t="str">
        <f>IF(AND(B134="",D134&lt;&gt;""),CONCATENATE("&lt;== ",Language!$B$48),IF(OR(B134="",$E$9=""),"",$E$9))</f>
        <v/>
      </c>
      <c r="F134" s="8"/>
      <c r="G134" s="2"/>
    </row>
    <row r="135" spans="1:7" ht="17.25" customHeight="1" x14ac:dyDescent="0.2">
      <c r="A135" s="2"/>
      <c r="B135" s="22" t="str">
        <f>IF(ISNUMBER(D135),MAX($B$26:B134)+1,"")</f>
        <v/>
      </c>
      <c r="C135" s="62"/>
      <c r="D135" s="39"/>
      <c r="E135" s="11" t="str">
        <f>IF(AND(B135="",D135&lt;&gt;""),CONCATENATE("&lt;== ",Language!$B$48),IF(OR(B135="",$E$9=""),"",$E$9))</f>
        <v/>
      </c>
      <c r="F135" s="8"/>
      <c r="G135" s="2"/>
    </row>
    <row r="136" spans="1:7" ht="17.25" customHeight="1" x14ac:dyDescent="0.2">
      <c r="A136" s="2"/>
      <c r="B136" s="22" t="str">
        <f>IF(ISNUMBER(D136),MAX($B$26:B135)+1,"")</f>
        <v/>
      </c>
      <c r="C136" s="62"/>
      <c r="D136" s="39"/>
      <c r="E136" s="11" t="str">
        <f>IF(AND(B136="",D136&lt;&gt;""),CONCATENATE("&lt;== ",Language!$B$48),IF(OR(B136="",$E$9=""),"",$E$9))</f>
        <v/>
      </c>
      <c r="F136" s="8"/>
      <c r="G136" s="2"/>
    </row>
    <row r="137" spans="1:7" ht="17.25" customHeight="1" x14ac:dyDescent="0.2">
      <c r="A137" s="2"/>
      <c r="B137" s="22" t="str">
        <f>IF(ISNUMBER(D137),MAX($B$26:B136)+1,"")</f>
        <v/>
      </c>
      <c r="C137" s="62"/>
      <c r="D137" s="39"/>
      <c r="E137" s="11" t="str">
        <f>IF(AND(B137="",D137&lt;&gt;""),CONCATENATE("&lt;== ",Language!$B$48),IF(OR(B137="",$E$9=""),"",$E$9))</f>
        <v/>
      </c>
      <c r="F137" s="8"/>
      <c r="G137" s="2"/>
    </row>
    <row r="138" spans="1:7" ht="17.25" customHeight="1" x14ac:dyDescent="0.2">
      <c r="A138" s="2"/>
      <c r="B138" s="22" t="str">
        <f>IF(ISNUMBER(D138),MAX($B$26:B137)+1,"")</f>
        <v/>
      </c>
      <c r="C138" s="62"/>
      <c r="D138" s="39"/>
      <c r="E138" s="11" t="str">
        <f>IF(AND(B138="",D138&lt;&gt;""),CONCATENATE("&lt;== ",Language!$B$48),IF(OR(B138="",$E$9=""),"",$E$9))</f>
        <v/>
      </c>
      <c r="F138" s="8"/>
      <c r="G138" s="2"/>
    </row>
    <row r="139" spans="1:7" ht="17.25" customHeight="1" x14ac:dyDescent="0.2">
      <c r="A139" s="2"/>
      <c r="B139" s="22" t="str">
        <f>IF(ISNUMBER(D139),MAX($B$26:B138)+1,"")</f>
        <v/>
      </c>
      <c r="C139" s="62"/>
      <c r="D139" s="39"/>
      <c r="E139" s="11" t="str">
        <f>IF(AND(B139="",D139&lt;&gt;""),CONCATENATE("&lt;== ",Language!$B$48),IF(OR(B139="",$E$9=""),"",$E$9))</f>
        <v/>
      </c>
      <c r="F139" s="8"/>
      <c r="G139" s="2"/>
    </row>
    <row r="140" spans="1:7" ht="17.25" customHeight="1" x14ac:dyDescent="0.2">
      <c r="A140" s="2"/>
      <c r="B140" s="22" t="str">
        <f>IF(ISNUMBER(D140),MAX($B$26:B139)+1,"")</f>
        <v/>
      </c>
      <c r="C140" s="62"/>
      <c r="D140" s="39"/>
      <c r="E140" s="11" t="str">
        <f>IF(AND(B140="",D140&lt;&gt;""),CONCATENATE("&lt;== ",Language!$B$48),IF(OR(B140="",$E$9=""),"",$E$9))</f>
        <v/>
      </c>
      <c r="F140" s="8"/>
      <c r="G140" s="2"/>
    </row>
    <row r="141" spans="1:7" ht="17.25" customHeight="1" x14ac:dyDescent="0.2">
      <c r="A141" s="2"/>
      <c r="B141" s="22" t="str">
        <f>IF(ISNUMBER(D141),MAX($B$26:B140)+1,"")</f>
        <v/>
      </c>
      <c r="C141" s="62"/>
      <c r="D141" s="39"/>
      <c r="E141" s="11" t="str">
        <f>IF(AND(B141="",D141&lt;&gt;""),CONCATENATE("&lt;== ",Language!$B$48),IF(OR(B141="",$E$9=""),"",$E$9))</f>
        <v/>
      </c>
      <c r="F141" s="8"/>
      <c r="G141" s="2"/>
    </row>
    <row r="142" spans="1:7" ht="17.25" customHeight="1" x14ac:dyDescent="0.2">
      <c r="A142" s="2"/>
      <c r="B142" s="22" t="str">
        <f>IF(ISNUMBER(D142),MAX($B$26:B141)+1,"")</f>
        <v/>
      </c>
      <c r="C142" s="62"/>
      <c r="D142" s="39"/>
      <c r="E142" s="11" t="str">
        <f>IF(AND(B142="",D142&lt;&gt;""),CONCATENATE("&lt;== ",Language!$B$48),IF(OR(B142="",$E$9=""),"",$E$9))</f>
        <v/>
      </c>
      <c r="F142" s="8"/>
      <c r="G142" s="2"/>
    </row>
    <row r="143" spans="1:7" ht="17.25" customHeight="1" x14ac:dyDescent="0.2">
      <c r="A143" s="2"/>
      <c r="B143" s="22" t="str">
        <f>IF(ISNUMBER(D143),MAX($B$26:B142)+1,"")</f>
        <v/>
      </c>
      <c r="C143" s="62"/>
      <c r="D143" s="39"/>
      <c r="E143" s="11" t="str">
        <f>IF(AND(B143="",D143&lt;&gt;""),CONCATENATE("&lt;== ",Language!$B$48),IF(OR(B143="",$E$9=""),"",$E$9))</f>
        <v/>
      </c>
      <c r="F143" s="8"/>
      <c r="G143" s="2"/>
    </row>
    <row r="144" spans="1:7" ht="17.25" customHeight="1" x14ac:dyDescent="0.2">
      <c r="A144" s="2"/>
      <c r="B144" s="22" t="str">
        <f>IF(ISNUMBER(D144),MAX($B$26:B143)+1,"")</f>
        <v/>
      </c>
      <c r="C144" s="62"/>
      <c r="D144" s="39"/>
      <c r="E144" s="11" t="str">
        <f>IF(AND(B144="",D144&lt;&gt;""),CONCATENATE("&lt;== ",Language!$B$48),IF(OR(B144="",$E$9=""),"",$E$9))</f>
        <v/>
      </c>
      <c r="F144" s="8"/>
      <c r="G144" s="2"/>
    </row>
    <row r="145" spans="1:7" ht="17.25" customHeight="1" x14ac:dyDescent="0.2">
      <c r="A145" s="2"/>
      <c r="B145" s="22" t="str">
        <f>IF(ISNUMBER(D145),MAX($B$26:B144)+1,"")</f>
        <v/>
      </c>
      <c r="C145" s="62"/>
      <c r="D145" s="39"/>
      <c r="E145" s="11" t="str">
        <f>IF(AND(B145="",D145&lt;&gt;""),CONCATENATE("&lt;== ",Language!$B$48),IF(OR(B145="",$E$9=""),"",$E$9))</f>
        <v/>
      </c>
      <c r="F145" s="8"/>
      <c r="G145" s="2"/>
    </row>
    <row r="146" spans="1:7" ht="17.25" customHeight="1" x14ac:dyDescent="0.2">
      <c r="A146" s="2"/>
      <c r="B146" s="22" t="str">
        <f>IF(ISNUMBER(D146),MAX($B$26:B145)+1,"")</f>
        <v/>
      </c>
      <c r="C146" s="62"/>
      <c r="D146" s="39"/>
      <c r="E146" s="11" t="str">
        <f>IF(AND(B146="",D146&lt;&gt;""),CONCATENATE("&lt;== ",Language!$B$48),IF(OR(B146="",$E$9=""),"",$E$9))</f>
        <v/>
      </c>
      <c r="F146" s="8"/>
      <c r="G146" s="2"/>
    </row>
    <row r="147" spans="1:7" ht="17.25" customHeight="1" x14ac:dyDescent="0.2">
      <c r="A147" s="2"/>
      <c r="B147" s="22" t="str">
        <f>IF(ISNUMBER(D147),MAX($B$26:B146)+1,"")</f>
        <v/>
      </c>
      <c r="C147" s="62"/>
      <c r="D147" s="39"/>
      <c r="E147" s="11" t="str">
        <f>IF(AND(B147="",D147&lt;&gt;""),CONCATENATE("&lt;== ",Language!$B$48),IF(OR(B147="",$E$9=""),"",$E$9))</f>
        <v/>
      </c>
      <c r="F147" s="8"/>
      <c r="G147" s="2"/>
    </row>
    <row r="148" spans="1:7" ht="17.25" customHeight="1" x14ac:dyDescent="0.2">
      <c r="A148" s="2"/>
      <c r="B148" s="22" t="str">
        <f>IF(ISNUMBER(D148),MAX($B$26:B147)+1,"")</f>
        <v/>
      </c>
      <c r="C148" s="62"/>
      <c r="D148" s="39"/>
      <c r="E148" s="11" t="str">
        <f>IF(AND(B148="",D148&lt;&gt;""),CONCATENATE("&lt;== ",Language!$B$48),IF(OR(B148="",$E$9=""),"",$E$9))</f>
        <v/>
      </c>
      <c r="F148" s="8"/>
      <c r="G148" s="2"/>
    </row>
    <row r="149" spans="1:7" ht="17.25" customHeight="1" x14ac:dyDescent="0.2">
      <c r="A149" s="2"/>
      <c r="B149" s="22" t="str">
        <f>IF(ISNUMBER(D149),MAX($B$26:B148)+1,"")</f>
        <v/>
      </c>
      <c r="C149" s="62"/>
      <c r="D149" s="39"/>
      <c r="E149" s="11" t="str">
        <f>IF(AND(B149="",D149&lt;&gt;""),CONCATENATE("&lt;== ",Language!$B$48),IF(OR(B149="",$E$9=""),"",$E$9))</f>
        <v/>
      </c>
      <c r="F149" s="8"/>
      <c r="G149" s="2"/>
    </row>
    <row r="150" spans="1:7" ht="17.25" customHeight="1" x14ac:dyDescent="0.2">
      <c r="A150" s="2"/>
      <c r="B150" s="22" t="str">
        <f>IF(ISNUMBER(D150),MAX($B$26:B149)+1,"")</f>
        <v/>
      </c>
      <c r="C150" s="62"/>
      <c r="D150" s="39"/>
      <c r="E150" s="11" t="str">
        <f>IF(AND(B150="",D150&lt;&gt;""),CONCATENATE("&lt;== ",Language!$B$48),IF(OR(B150="",$E$9=""),"",$E$9))</f>
        <v/>
      </c>
      <c r="F150" s="8"/>
      <c r="G150" s="2"/>
    </row>
    <row r="151" spans="1:7" ht="17.25" customHeight="1" x14ac:dyDescent="0.2">
      <c r="A151" s="2"/>
      <c r="B151" s="22" t="str">
        <f>IF(ISNUMBER(D151),MAX($B$26:B150)+1,"")</f>
        <v/>
      </c>
      <c r="C151" s="62"/>
      <c r="D151" s="39"/>
      <c r="E151" s="11" t="str">
        <f>IF(AND(B151="",D151&lt;&gt;""),CONCATENATE("&lt;== ",Language!$B$48),IF(OR(B151="",$E$9=""),"",$E$9))</f>
        <v/>
      </c>
      <c r="F151" s="8"/>
      <c r="G151" s="2"/>
    </row>
    <row r="152" spans="1:7" ht="17.25" customHeight="1" x14ac:dyDescent="0.2">
      <c r="A152" s="2"/>
      <c r="B152" s="22" t="str">
        <f>IF(ISNUMBER(D152),MAX($B$26:B151)+1,"")</f>
        <v/>
      </c>
      <c r="C152" s="62"/>
      <c r="D152" s="39"/>
      <c r="E152" s="11" t="str">
        <f>IF(AND(B152="",D152&lt;&gt;""),CONCATENATE("&lt;== ",Language!$B$48),IF(OR(B152="",$E$9=""),"",$E$9))</f>
        <v/>
      </c>
      <c r="F152" s="8"/>
      <c r="G152" s="2"/>
    </row>
    <row r="153" spans="1:7" ht="17.25" customHeight="1" x14ac:dyDescent="0.2">
      <c r="A153" s="2"/>
      <c r="B153" s="22" t="str">
        <f>IF(ISNUMBER(D153),MAX($B$26:B152)+1,"")</f>
        <v/>
      </c>
      <c r="C153" s="62"/>
      <c r="D153" s="39"/>
      <c r="E153" s="11" t="str">
        <f>IF(AND(B153="",D153&lt;&gt;""),CONCATENATE("&lt;== ",Language!$B$48),IF(OR(B153="",$E$9=""),"",$E$9))</f>
        <v/>
      </c>
      <c r="F153" s="8"/>
      <c r="G153" s="2"/>
    </row>
    <row r="154" spans="1:7" ht="17.25" customHeight="1" x14ac:dyDescent="0.2">
      <c r="A154" s="2"/>
      <c r="B154" s="22" t="str">
        <f>IF(ISNUMBER(D154),MAX($B$26:B153)+1,"")</f>
        <v/>
      </c>
      <c r="C154" s="62"/>
      <c r="D154" s="39"/>
      <c r="E154" s="11" t="str">
        <f>IF(AND(B154="",D154&lt;&gt;""),CONCATENATE("&lt;== ",Language!$B$48),IF(OR(B154="",$E$9=""),"",$E$9))</f>
        <v/>
      </c>
      <c r="F154" s="8"/>
      <c r="G154" s="2"/>
    </row>
    <row r="155" spans="1:7" ht="17.25" customHeight="1" x14ac:dyDescent="0.2">
      <c r="A155" s="2"/>
      <c r="B155" s="22" t="str">
        <f>IF(ISNUMBER(D155),MAX($B$26:B154)+1,"")</f>
        <v/>
      </c>
      <c r="C155" s="62"/>
      <c r="D155" s="39"/>
      <c r="E155" s="11" t="str">
        <f>IF(AND(B155="",D155&lt;&gt;""),CONCATENATE("&lt;== ",Language!$B$48),IF(OR(B155="",$E$9=""),"",$E$9))</f>
        <v/>
      </c>
      <c r="F155" s="8"/>
      <c r="G155" s="2"/>
    </row>
    <row r="156" spans="1:7" ht="17.25" customHeight="1" x14ac:dyDescent="0.2">
      <c r="A156" s="2"/>
      <c r="B156" s="22" t="str">
        <f>IF(ISNUMBER(D156),MAX($B$26:B155)+1,"")</f>
        <v/>
      </c>
      <c r="C156" s="62"/>
      <c r="D156" s="39"/>
      <c r="E156" s="11" t="str">
        <f>IF(AND(B156="",D156&lt;&gt;""),CONCATENATE("&lt;== ",Language!$B$48),IF(OR(B156="",$E$9=""),"",$E$9))</f>
        <v/>
      </c>
      <c r="F156" s="8"/>
      <c r="G156" s="2"/>
    </row>
    <row r="157" spans="1:7" ht="17.25" customHeight="1" x14ac:dyDescent="0.2">
      <c r="A157" s="2"/>
      <c r="B157" s="22" t="str">
        <f>IF(ISNUMBER(D157),MAX($B$26:B156)+1,"")</f>
        <v/>
      </c>
      <c r="C157" s="62"/>
      <c r="D157" s="39"/>
      <c r="E157" s="11" t="str">
        <f>IF(AND(B157="",D157&lt;&gt;""),CONCATENATE("&lt;== ",Language!$B$48),IF(OR(B157="",$E$9=""),"",$E$9))</f>
        <v/>
      </c>
      <c r="F157" s="8"/>
      <c r="G157" s="2"/>
    </row>
    <row r="158" spans="1:7" ht="17.25" customHeight="1" x14ac:dyDescent="0.2">
      <c r="A158" s="2"/>
      <c r="B158" s="22" t="str">
        <f>IF(ISNUMBER(D158),MAX($B$26:B157)+1,"")</f>
        <v/>
      </c>
      <c r="C158" s="62"/>
      <c r="D158" s="39"/>
      <c r="E158" s="11" t="str">
        <f>IF(AND(B158="",D158&lt;&gt;""),CONCATENATE("&lt;== ",Language!$B$48),IF(OR(B158="",$E$9=""),"",$E$9))</f>
        <v/>
      </c>
      <c r="F158" s="8"/>
      <c r="G158" s="2"/>
    </row>
    <row r="159" spans="1:7" ht="17.25" customHeight="1" x14ac:dyDescent="0.2">
      <c r="A159" s="2"/>
      <c r="B159" s="22" t="str">
        <f>IF(ISNUMBER(D159),MAX($B$26:B158)+1,"")</f>
        <v/>
      </c>
      <c r="C159" s="62"/>
      <c r="D159" s="39"/>
      <c r="E159" s="11" t="str">
        <f>IF(AND(B159="",D159&lt;&gt;""),CONCATENATE("&lt;== ",Language!$B$48),IF(OR(B159="",$E$9=""),"",$E$9))</f>
        <v/>
      </c>
      <c r="F159" s="8"/>
      <c r="G159" s="2"/>
    </row>
    <row r="160" spans="1:7" ht="17.25" customHeight="1" x14ac:dyDescent="0.2">
      <c r="A160" s="2"/>
      <c r="B160" s="22" t="str">
        <f>IF(ISNUMBER(D160),MAX($B$26:B159)+1,"")</f>
        <v/>
      </c>
      <c r="C160" s="62"/>
      <c r="D160" s="39"/>
      <c r="E160" s="11" t="str">
        <f>IF(AND(B160="",D160&lt;&gt;""),CONCATENATE("&lt;== ",Language!$B$48),IF(OR(B160="",$E$9=""),"",$E$9))</f>
        <v/>
      </c>
      <c r="F160" s="8"/>
      <c r="G160" s="2"/>
    </row>
    <row r="161" spans="1:7" ht="17.25" customHeight="1" x14ac:dyDescent="0.2">
      <c r="A161" s="2"/>
      <c r="B161" s="22" t="str">
        <f>IF(ISNUMBER(D161),MAX($B$26:B160)+1,"")</f>
        <v/>
      </c>
      <c r="C161" s="62"/>
      <c r="D161" s="39"/>
      <c r="E161" s="11" t="str">
        <f>IF(AND(B161="",D161&lt;&gt;""),CONCATENATE("&lt;== ",Language!$B$48),IF(OR(B161="",$E$9=""),"",$E$9))</f>
        <v/>
      </c>
      <c r="F161" s="8"/>
      <c r="G161" s="2"/>
    </row>
    <row r="162" spans="1:7" ht="17.25" customHeight="1" x14ac:dyDescent="0.2">
      <c r="A162" s="2"/>
      <c r="B162" s="22" t="str">
        <f>IF(ISNUMBER(D162),MAX($B$26:B161)+1,"")</f>
        <v/>
      </c>
      <c r="C162" s="62"/>
      <c r="D162" s="39"/>
      <c r="E162" s="11" t="str">
        <f>IF(AND(B162="",D162&lt;&gt;""),CONCATENATE("&lt;== ",Language!$B$48),IF(OR(B162="",$E$9=""),"",$E$9))</f>
        <v/>
      </c>
      <c r="F162" s="8"/>
      <c r="G162" s="2"/>
    </row>
    <row r="163" spans="1:7" ht="17.25" customHeight="1" x14ac:dyDescent="0.2">
      <c r="A163" s="2"/>
      <c r="B163" s="22" t="str">
        <f>IF(ISNUMBER(D163),MAX($B$26:B162)+1,"")</f>
        <v/>
      </c>
      <c r="C163" s="62"/>
      <c r="D163" s="39"/>
      <c r="E163" s="11" t="str">
        <f>IF(AND(B163="",D163&lt;&gt;""),CONCATENATE("&lt;== ",Language!$B$48),IF(OR(B163="",$E$9=""),"",$E$9))</f>
        <v/>
      </c>
      <c r="F163" s="8"/>
      <c r="G163" s="2"/>
    </row>
    <row r="164" spans="1:7" ht="17.25" customHeight="1" x14ac:dyDescent="0.2">
      <c r="A164" s="2"/>
      <c r="B164" s="22" t="str">
        <f>IF(ISNUMBER(D164),MAX($B$26:B163)+1,"")</f>
        <v/>
      </c>
      <c r="C164" s="62"/>
      <c r="D164" s="39"/>
      <c r="E164" s="11" t="str">
        <f>IF(AND(B164="",D164&lt;&gt;""),CONCATENATE("&lt;== ",Language!$B$48),IF(OR(B164="",$E$9=""),"",$E$9))</f>
        <v/>
      </c>
      <c r="F164" s="8"/>
      <c r="G164" s="2"/>
    </row>
    <row r="165" spans="1:7" ht="17.25" customHeight="1" x14ac:dyDescent="0.2">
      <c r="A165" s="2"/>
      <c r="B165" s="22" t="str">
        <f>IF(ISNUMBER(D165),MAX($B$26:B164)+1,"")</f>
        <v/>
      </c>
      <c r="C165" s="62"/>
      <c r="D165" s="39"/>
      <c r="E165" s="11" t="str">
        <f>IF(AND(B165="",D165&lt;&gt;""),CONCATENATE("&lt;== ",Language!$B$48),IF(OR(B165="",$E$9=""),"",$E$9))</f>
        <v/>
      </c>
      <c r="F165" s="8"/>
      <c r="G165" s="2"/>
    </row>
    <row r="166" spans="1:7" ht="17.25" customHeight="1" x14ac:dyDescent="0.2">
      <c r="A166" s="2"/>
      <c r="B166" s="22" t="str">
        <f>IF(ISNUMBER(D166),MAX($B$26:B165)+1,"")</f>
        <v/>
      </c>
      <c r="C166" s="62"/>
      <c r="D166" s="39"/>
      <c r="E166" s="11" t="str">
        <f>IF(AND(B166="",D166&lt;&gt;""),CONCATENATE("&lt;== ",Language!$B$48),IF(OR(B166="",$E$9=""),"",$E$9))</f>
        <v/>
      </c>
      <c r="F166" s="8"/>
      <c r="G166" s="2"/>
    </row>
    <row r="167" spans="1:7" ht="17.25" customHeight="1" x14ac:dyDescent="0.2">
      <c r="A167" s="2"/>
      <c r="B167" s="22" t="str">
        <f>IF(ISNUMBER(D167),MAX($B$26:B166)+1,"")</f>
        <v/>
      </c>
      <c r="C167" s="62"/>
      <c r="D167" s="39"/>
      <c r="E167" s="11" t="str">
        <f>IF(AND(B167="",D167&lt;&gt;""),CONCATENATE("&lt;== ",Language!$B$48),IF(OR(B167="",$E$9=""),"",$E$9))</f>
        <v/>
      </c>
      <c r="F167" s="8"/>
      <c r="G167" s="2"/>
    </row>
    <row r="168" spans="1:7" ht="17.25" customHeight="1" x14ac:dyDescent="0.2">
      <c r="A168" s="2"/>
      <c r="B168" s="22" t="str">
        <f>IF(ISNUMBER(D168),MAX($B$26:B167)+1,"")</f>
        <v/>
      </c>
      <c r="C168" s="62"/>
      <c r="D168" s="39"/>
      <c r="E168" s="11" t="str">
        <f>IF(AND(B168="",D168&lt;&gt;""),CONCATENATE("&lt;== ",Language!$B$48),IF(OR(B168="",$E$9=""),"",$E$9))</f>
        <v/>
      </c>
      <c r="F168" s="8"/>
      <c r="G168" s="2"/>
    </row>
    <row r="169" spans="1:7" ht="17.25" customHeight="1" x14ac:dyDescent="0.2">
      <c r="A169" s="2"/>
      <c r="B169" s="22" t="str">
        <f>IF(ISNUMBER(D169),MAX($B$26:B168)+1,"")</f>
        <v/>
      </c>
      <c r="C169" s="62"/>
      <c r="D169" s="39"/>
      <c r="E169" s="11" t="str">
        <f>IF(AND(B169="",D169&lt;&gt;""),CONCATENATE("&lt;== ",Language!$B$48),IF(OR(B169="",$E$9=""),"",$E$9))</f>
        <v/>
      </c>
      <c r="F169" s="8"/>
      <c r="G169" s="2"/>
    </row>
    <row r="170" spans="1:7" ht="17.25" customHeight="1" x14ac:dyDescent="0.2">
      <c r="A170" s="2"/>
      <c r="B170" s="22" t="str">
        <f>IF(ISNUMBER(D170),MAX($B$26:B169)+1,"")</f>
        <v/>
      </c>
      <c r="C170" s="62"/>
      <c r="D170" s="39"/>
      <c r="E170" s="11" t="str">
        <f>IF(AND(B170="",D170&lt;&gt;""),CONCATENATE("&lt;== ",Language!$B$48),IF(OR(B170="",$E$9=""),"",$E$9))</f>
        <v/>
      </c>
      <c r="F170" s="8"/>
      <c r="G170" s="2"/>
    </row>
    <row r="171" spans="1:7" ht="17.25" customHeight="1" x14ac:dyDescent="0.2">
      <c r="A171" s="2"/>
      <c r="B171" s="22" t="str">
        <f>IF(ISNUMBER(D171),MAX($B$26:B170)+1,"")</f>
        <v/>
      </c>
      <c r="C171" s="62"/>
      <c r="D171" s="39"/>
      <c r="E171" s="11" t="str">
        <f>IF(AND(B171="",D171&lt;&gt;""),CONCATENATE("&lt;== ",Language!$B$48),IF(OR(B171="",$E$9=""),"",$E$9))</f>
        <v/>
      </c>
      <c r="F171" s="8"/>
      <c r="G171" s="2"/>
    </row>
    <row r="172" spans="1:7" ht="17.25" customHeight="1" x14ac:dyDescent="0.2">
      <c r="A172" s="2"/>
      <c r="B172" s="22" t="str">
        <f>IF(ISNUMBER(D172),MAX($B$26:B171)+1,"")</f>
        <v/>
      </c>
      <c r="C172" s="62"/>
      <c r="D172" s="39"/>
      <c r="E172" s="11" t="str">
        <f>IF(AND(B172="",D172&lt;&gt;""),CONCATENATE("&lt;== ",Language!$B$48),IF(OR(B172="",$E$9=""),"",$E$9))</f>
        <v/>
      </c>
      <c r="F172" s="8"/>
      <c r="G172" s="2"/>
    </row>
    <row r="173" spans="1:7" ht="17.25" customHeight="1" x14ac:dyDescent="0.2">
      <c r="A173" s="2"/>
      <c r="B173" s="22" t="str">
        <f>IF(ISNUMBER(D173),MAX($B$26:B172)+1,"")</f>
        <v/>
      </c>
      <c r="C173" s="62"/>
      <c r="D173" s="39"/>
      <c r="E173" s="11" t="str">
        <f>IF(AND(B173="",D173&lt;&gt;""),CONCATENATE("&lt;== ",Language!$B$48),IF(OR(B173="",$E$9=""),"",$E$9))</f>
        <v/>
      </c>
      <c r="F173" s="8"/>
      <c r="G173" s="2"/>
    </row>
    <row r="174" spans="1:7" ht="17.25" customHeight="1" x14ac:dyDescent="0.2">
      <c r="A174" s="2"/>
      <c r="B174" s="22" t="str">
        <f>IF(ISNUMBER(D174),MAX($B$26:B173)+1,"")</f>
        <v/>
      </c>
      <c r="C174" s="62"/>
      <c r="D174" s="39"/>
      <c r="E174" s="11" t="str">
        <f>IF(AND(B174="",D174&lt;&gt;""),CONCATENATE("&lt;== ",Language!$B$48),IF(OR(B174="",$E$9=""),"",$E$9))</f>
        <v/>
      </c>
      <c r="F174" s="8"/>
      <c r="G174" s="2"/>
    </row>
    <row r="175" spans="1:7" ht="17.25" customHeight="1" x14ac:dyDescent="0.2">
      <c r="A175" s="2"/>
      <c r="B175" s="22" t="str">
        <f>IF(ISNUMBER(D175),MAX($B$26:B174)+1,"")</f>
        <v/>
      </c>
      <c r="C175" s="62"/>
      <c r="D175" s="39"/>
      <c r="E175" s="11" t="str">
        <f>IF(AND(B175="",D175&lt;&gt;""),CONCATENATE("&lt;== ",Language!$B$48),IF(OR(B175="",$E$9=""),"",$E$9))</f>
        <v/>
      </c>
      <c r="F175" s="8"/>
      <c r="G175" s="2"/>
    </row>
    <row r="176" spans="1:7" ht="17.25" customHeight="1" x14ac:dyDescent="0.2">
      <c r="A176" s="2"/>
      <c r="B176" s="22" t="str">
        <f>IF(ISNUMBER(D176),MAX($B$26:B175)+1,"")</f>
        <v/>
      </c>
      <c r="C176" s="62"/>
      <c r="D176" s="39"/>
      <c r="E176" s="11" t="str">
        <f>IF(AND(B176="",D176&lt;&gt;""),CONCATENATE("&lt;== ",Language!$B$48),IF(OR(B176="",$E$9=""),"",$E$9))</f>
        <v/>
      </c>
      <c r="F176" s="8"/>
      <c r="G176" s="2"/>
    </row>
    <row r="177" spans="1:7" ht="17.25" customHeight="1" x14ac:dyDescent="0.2">
      <c r="A177" s="2"/>
      <c r="B177" s="22" t="str">
        <f>IF(ISNUMBER(D177),MAX($B$26:B176)+1,"")</f>
        <v/>
      </c>
      <c r="C177" s="62"/>
      <c r="D177" s="39"/>
      <c r="E177" s="11" t="str">
        <f>IF(AND(B177="",D177&lt;&gt;""),CONCATENATE("&lt;== ",Language!$B$48),IF(OR(B177="",$E$9=""),"",$E$9))</f>
        <v/>
      </c>
      <c r="F177" s="8"/>
      <c r="G177" s="2"/>
    </row>
    <row r="178" spans="1:7" ht="17.25" customHeight="1" x14ac:dyDescent="0.2">
      <c r="A178" s="2"/>
      <c r="B178" s="22" t="str">
        <f>IF(ISNUMBER(D178),MAX($B$26:B177)+1,"")</f>
        <v/>
      </c>
      <c r="C178" s="62"/>
      <c r="D178" s="39"/>
      <c r="E178" s="11" t="str">
        <f>IF(AND(B178="",D178&lt;&gt;""),CONCATENATE("&lt;== ",Language!$B$48),IF(OR(B178="",$E$9=""),"",$E$9))</f>
        <v/>
      </c>
      <c r="F178" s="8"/>
      <c r="G178" s="2"/>
    </row>
    <row r="179" spans="1:7" ht="17.25" customHeight="1" x14ac:dyDescent="0.2">
      <c r="A179" s="2"/>
      <c r="B179" s="22" t="str">
        <f>IF(ISNUMBER(D179),MAX($B$26:B178)+1,"")</f>
        <v/>
      </c>
      <c r="C179" s="62"/>
      <c r="D179" s="39"/>
      <c r="E179" s="11" t="str">
        <f>IF(AND(B179="",D179&lt;&gt;""),CONCATENATE("&lt;== ",Language!$B$48),IF(OR(B179="",$E$9=""),"",$E$9))</f>
        <v/>
      </c>
      <c r="F179" s="8"/>
      <c r="G179" s="2"/>
    </row>
    <row r="180" spans="1:7" ht="17.25" customHeight="1" x14ac:dyDescent="0.2">
      <c r="A180" s="2"/>
      <c r="B180" s="22" t="str">
        <f>IF(ISNUMBER(D180),MAX($B$26:B179)+1,"")</f>
        <v/>
      </c>
      <c r="C180" s="62"/>
      <c r="D180" s="39"/>
      <c r="E180" s="11" t="str">
        <f>IF(AND(B180="",D180&lt;&gt;""),CONCATENATE("&lt;== ",Language!$B$48),IF(OR(B180="",$E$9=""),"",$E$9))</f>
        <v/>
      </c>
      <c r="F180" s="8"/>
      <c r="G180" s="2"/>
    </row>
    <row r="181" spans="1:7" ht="17.25" customHeight="1" x14ac:dyDescent="0.2">
      <c r="A181" s="2"/>
      <c r="B181" s="22" t="str">
        <f>IF(ISNUMBER(D181),MAX($B$26:B180)+1,"")</f>
        <v/>
      </c>
      <c r="C181" s="62"/>
      <c r="D181" s="39"/>
      <c r="E181" s="11" t="str">
        <f>IF(AND(B181="",D181&lt;&gt;""),CONCATENATE("&lt;== ",Language!$B$48),IF(OR(B181="",$E$9=""),"",$E$9))</f>
        <v/>
      </c>
      <c r="F181" s="8"/>
      <c r="G181" s="2"/>
    </row>
    <row r="182" spans="1:7" ht="17.25" customHeight="1" x14ac:dyDescent="0.2">
      <c r="A182" s="2"/>
      <c r="B182" s="22" t="str">
        <f>IF(ISNUMBER(D182),MAX($B$26:B181)+1,"")</f>
        <v/>
      </c>
      <c r="C182" s="62"/>
      <c r="D182" s="39"/>
      <c r="E182" s="11" t="str">
        <f>IF(AND(B182="",D182&lt;&gt;""),CONCATENATE("&lt;== ",Language!$B$48),IF(OR(B182="",$E$9=""),"",$E$9))</f>
        <v/>
      </c>
      <c r="F182" s="8"/>
      <c r="G182" s="2"/>
    </row>
    <row r="183" spans="1:7" ht="17.25" customHeight="1" x14ac:dyDescent="0.2">
      <c r="A183" s="2"/>
      <c r="B183" s="22" t="str">
        <f>IF(ISNUMBER(D183),MAX($B$26:B182)+1,"")</f>
        <v/>
      </c>
      <c r="C183" s="62"/>
      <c r="D183" s="39"/>
      <c r="E183" s="11" t="str">
        <f>IF(AND(B183="",D183&lt;&gt;""),CONCATENATE("&lt;== ",Language!$B$48),IF(OR(B183="",$E$9=""),"",$E$9))</f>
        <v/>
      </c>
      <c r="F183" s="8"/>
      <c r="G183" s="2"/>
    </row>
    <row r="184" spans="1:7" ht="17.25" customHeight="1" x14ac:dyDescent="0.2">
      <c r="A184" s="2"/>
      <c r="B184" s="22" t="str">
        <f>IF(ISNUMBER(D184),MAX($B$26:B183)+1,"")</f>
        <v/>
      </c>
      <c r="C184" s="62"/>
      <c r="D184" s="39"/>
      <c r="E184" s="11" t="str">
        <f>IF(AND(B184="",D184&lt;&gt;""),CONCATENATE("&lt;== ",Language!$B$48),IF(OR(B184="",$E$9=""),"",$E$9))</f>
        <v/>
      </c>
      <c r="F184" s="8"/>
      <c r="G184" s="2"/>
    </row>
    <row r="185" spans="1:7" ht="17.25" customHeight="1" x14ac:dyDescent="0.2">
      <c r="A185" s="2"/>
      <c r="B185" s="22" t="str">
        <f>IF(ISNUMBER(D185),MAX($B$26:B184)+1,"")</f>
        <v/>
      </c>
      <c r="C185" s="62"/>
      <c r="D185" s="39"/>
      <c r="E185" s="11" t="str">
        <f>IF(AND(B185="",D185&lt;&gt;""),CONCATENATE("&lt;== ",Language!$B$48),IF(OR(B185="",$E$9=""),"",$E$9))</f>
        <v/>
      </c>
      <c r="F185" s="8"/>
      <c r="G185" s="2"/>
    </row>
    <row r="186" spans="1:7" ht="17.25" customHeight="1" x14ac:dyDescent="0.2">
      <c r="A186" s="2"/>
      <c r="B186" s="22" t="str">
        <f>IF(ISNUMBER(D186),MAX($B$26:B185)+1,"")</f>
        <v/>
      </c>
      <c r="C186" s="62"/>
      <c r="D186" s="39"/>
      <c r="E186" s="11" t="str">
        <f>IF(AND(B186="",D186&lt;&gt;""),CONCATENATE("&lt;== ",Language!$B$48),IF(OR(B186="",$E$9=""),"",$E$9))</f>
        <v/>
      </c>
      <c r="F186" s="8"/>
      <c r="G186" s="2"/>
    </row>
    <row r="187" spans="1:7" ht="17.25" customHeight="1" x14ac:dyDescent="0.2">
      <c r="A187" s="2"/>
      <c r="B187" s="22" t="str">
        <f>IF(ISNUMBER(D187),MAX($B$26:B186)+1,"")</f>
        <v/>
      </c>
      <c r="C187" s="62"/>
      <c r="D187" s="39"/>
      <c r="E187" s="11" t="str">
        <f>IF(AND(B187="",D187&lt;&gt;""),CONCATENATE("&lt;== ",Language!$B$48),IF(OR(B187="",$E$9=""),"",$E$9))</f>
        <v/>
      </c>
      <c r="F187" s="8"/>
      <c r="G187" s="2"/>
    </row>
    <row r="188" spans="1:7" ht="17.25" customHeight="1" x14ac:dyDescent="0.2">
      <c r="A188" s="2"/>
      <c r="B188" s="22" t="str">
        <f>IF(ISNUMBER(D188),MAX($B$26:B187)+1,"")</f>
        <v/>
      </c>
      <c r="C188" s="62"/>
      <c r="D188" s="39"/>
      <c r="E188" s="11" t="str">
        <f>IF(AND(B188="",D188&lt;&gt;""),CONCATENATE("&lt;== ",Language!$B$48),IF(OR(B188="",$E$9=""),"",$E$9))</f>
        <v/>
      </c>
      <c r="F188" s="8"/>
      <c r="G188" s="2"/>
    </row>
    <row r="189" spans="1:7" ht="17.25" customHeight="1" x14ac:dyDescent="0.2">
      <c r="A189" s="2"/>
      <c r="B189" s="22" t="str">
        <f>IF(ISNUMBER(D189),MAX($B$26:B188)+1,"")</f>
        <v/>
      </c>
      <c r="C189" s="62"/>
      <c r="D189" s="39"/>
      <c r="E189" s="11" t="str">
        <f>IF(AND(B189="",D189&lt;&gt;""),CONCATENATE("&lt;== ",Language!$B$48),IF(OR(B189="",$E$9=""),"",$E$9))</f>
        <v/>
      </c>
      <c r="F189" s="8"/>
      <c r="G189" s="2"/>
    </row>
    <row r="190" spans="1:7" ht="17.25" customHeight="1" x14ac:dyDescent="0.2">
      <c r="A190" s="2"/>
      <c r="B190" s="22" t="str">
        <f>IF(ISNUMBER(D190),MAX($B$26:B189)+1,"")</f>
        <v/>
      </c>
      <c r="C190" s="62"/>
      <c r="D190" s="39"/>
      <c r="E190" s="11" t="str">
        <f>IF(AND(B190="",D190&lt;&gt;""),CONCATENATE("&lt;== ",Language!$B$48),IF(OR(B190="",$E$9=""),"",$E$9))</f>
        <v/>
      </c>
      <c r="F190" s="8"/>
      <c r="G190" s="2"/>
    </row>
    <row r="191" spans="1:7" ht="17.25" customHeight="1" x14ac:dyDescent="0.2">
      <c r="A191" s="2"/>
      <c r="B191" s="22" t="str">
        <f>IF(ISNUMBER(D191),MAX($B$26:B190)+1,"")</f>
        <v/>
      </c>
      <c r="C191" s="62"/>
      <c r="D191" s="39"/>
      <c r="E191" s="11" t="str">
        <f>IF(AND(B191="",D191&lt;&gt;""),CONCATENATE("&lt;== ",Language!$B$48),IF(OR(B191="",$E$9=""),"",$E$9))</f>
        <v/>
      </c>
      <c r="F191" s="8"/>
      <c r="G191" s="2"/>
    </row>
    <row r="192" spans="1:7" ht="17.25" customHeight="1" x14ac:dyDescent="0.2">
      <c r="A192" s="2"/>
      <c r="B192" s="22" t="str">
        <f>IF(ISNUMBER(D192),MAX($B$26:B191)+1,"")</f>
        <v/>
      </c>
      <c r="C192" s="62"/>
      <c r="D192" s="39"/>
      <c r="E192" s="11" t="str">
        <f>IF(AND(B192="",D192&lt;&gt;""),CONCATENATE("&lt;== ",Language!$B$48),IF(OR(B192="",$E$9=""),"",$E$9))</f>
        <v/>
      </c>
      <c r="F192" s="8"/>
      <c r="G192" s="2"/>
    </row>
    <row r="193" spans="1:7" ht="17.25" customHeight="1" x14ac:dyDescent="0.2">
      <c r="A193" s="2"/>
      <c r="B193" s="22" t="str">
        <f>IF(ISNUMBER(D193),MAX($B$26:B192)+1,"")</f>
        <v/>
      </c>
      <c r="C193" s="62"/>
      <c r="D193" s="39"/>
      <c r="E193" s="11" t="str">
        <f>IF(AND(B193="",D193&lt;&gt;""),CONCATENATE("&lt;== ",Language!$B$48),IF(OR(B193="",$E$9=""),"",$E$9))</f>
        <v/>
      </c>
      <c r="F193" s="8"/>
      <c r="G193" s="2"/>
    </row>
    <row r="194" spans="1:7" ht="17.25" customHeight="1" x14ac:dyDescent="0.2">
      <c r="A194" s="2"/>
      <c r="B194" s="22" t="str">
        <f>IF(ISNUMBER(D194),MAX($B$26:B193)+1,"")</f>
        <v/>
      </c>
      <c r="C194" s="62"/>
      <c r="D194" s="39"/>
      <c r="E194" s="11" t="str">
        <f>IF(AND(B194="",D194&lt;&gt;""),CONCATENATE("&lt;== ",Language!$B$48),IF(OR(B194="",$E$9=""),"",$E$9))</f>
        <v/>
      </c>
      <c r="F194" s="8"/>
      <c r="G194" s="2"/>
    </row>
    <row r="195" spans="1:7" ht="17.25" customHeight="1" x14ac:dyDescent="0.2">
      <c r="A195" s="2"/>
      <c r="B195" s="22" t="str">
        <f>IF(ISNUMBER(D195),MAX($B$26:B194)+1,"")</f>
        <v/>
      </c>
      <c r="C195" s="62"/>
      <c r="D195" s="39"/>
      <c r="E195" s="11" t="str">
        <f>IF(AND(B195="",D195&lt;&gt;""),CONCATENATE("&lt;== ",Language!$B$48),IF(OR(B195="",$E$9=""),"",$E$9))</f>
        <v/>
      </c>
      <c r="F195" s="8"/>
      <c r="G195" s="2"/>
    </row>
    <row r="196" spans="1:7" ht="17.25" customHeight="1" x14ac:dyDescent="0.2">
      <c r="A196" s="2"/>
      <c r="B196" s="22" t="str">
        <f>IF(ISNUMBER(D196),MAX($B$26:B195)+1,"")</f>
        <v/>
      </c>
      <c r="C196" s="62"/>
      <c r="D196" s="39"/>
      <c r="E196" s="11" t="str">
        <f>IF(AND(B196="",D196&lt;&gt;""),CONCATENATE("&lt;== ",Language!$B$48),IF(OR(B196="",$E$9=""),"",$E$9))</f>
        <v/>
      </c>
      <c r="F196" s="8"/>
      <c r="G196" s="2"/>
    </row>
    <row r="197" spans="1:7" ht="17.25" customHeight="1" x14ac:dyDescent="0.2">
      <c r="A197" s="2"/>
      <c r="B197" s="22" t="str">
        <f>IF(ISNUMBER(D197),MAX($B$26:B196)+1,"")</f>
        <v/>
      </c>
      <c r="C197" s="62"/>
      <c r="D197" s="39"/>
      <c r="E197" s="11" t="str">
        <f>IF(AND(B197="",D197&lt;&gt;""),CONCATENATE("&lt;== ",Language!$B$48),IF(OR(B197="",$E$9=""),"",$E$9))</f>
        <v/>
      </c>
      <c r="F197" s="8"/>
      <c r="G197" s="2"/>
    </row>
    <row r="198" spans="1:7" ht="17.25" customHeight="1" x14ac:dyDescent="0.2">
      <c r="A198" s="2"/>
      <c r="B198" s="22" t="str">
        <f>IF(ISNUMBER(D198),MAX($B$26:B197)+1,"")</f>
        <v/>
      </c>
      <c r="C198" s="62"/>
      <c r="D198" s="39"/>
      <c r="E198" s="11" t="str">
        <f>IF(AND(B198="",D198&lt;&gt;""),CONCATENATE("&lt;== ",Language!$B$48),IF(OR(B198="",$E$9=""),"",$E$9))</f>
        <v/>
      </c>
      <c r="F198" s="8"/>
      <c r="G198" s="2"/>
    </row>
    <row r="199" spans="1:7" ht="17.25" customHeight="1" x14ac:dyDescent="0.2">
      <c r="A199" s="2"/>
      <c r="B199" s="22" t="str">
        <f>IF(ISNUMBER(D199),MAX($B$26:B198)+1,"")</f>
        <v/>
      </c>
      <c r="C199" s="62"/>
      <c r="D199" s="39"/>
      <c r="E199" s="11" t="str">
        <f>IF(AND(B199="",D199&lt;&gt;""),CONCATENATE("&lt;== ",Language!$B$48),IF(OR(B199="",$E$9=""),"",$E$9))</f>
        <v/>
      </c>
      <c r="F199" s="8"/>
      <c r="G199" s="2"/>
    </row>
    <row r="200" spans="1:7" ht="17.25" customHeight="1" x14ac:dyDescent="0.2">
      <c r="A200" s="2"/>
      <c r="B200" s="22" t="str">
        <f>IF(ISNUMBER(D200),MAX($B$26:B199)+1,"")</f>
        <v/>
      </c>
      <c r="C200" s="62"/>
      <c r="D200" s="39"/>
      <c r="E200" s="11" t="str">
        <f>IF(AND(B200="",D200&lt;&gt;""),CONCATENATE("&lt;== ",Language!$B$48),IF(OR(B200="",$E$9=""),"",$E$9))</f>
        <v/>
      </c>
      <c r="F200" s="8"/>
      <c r="G200" s="2"/>
    </row>
    <row r="201" spans="1:7" ht="17.25" customHeight="1" x14ac:dyDescent="0.2">
      <c r="A201" s="2"/>
      <c r="B201" s="22" t="str">
        <f>IF(ISNUMBER(D201),MAX($B$26:B200)+1,"")</f>
        <v/>
      </c>
      <c r="C201" s="62"/>
      <c r="D201" s="39"/>
      <c r="E201" s="11" t="str">
        <f>IF(AND(B201="",D201&lt;&gt;""),CONCATENATE("&lt;== ",Language!$B$48),IF(OR(B201="",$E$9=""),"",$E$9))</f>
        <v/>
      </c>
      <c r="F201" s="8"/>
      <c r="G201" s="2"/>
    </row>
    <row r="202" spans="1:7" ht="17.25" customHeight="1" x14ac:dyDescent="0.2">
      <c r="A202" s="2"/>
      <c r="B202" s="22" t="str">
        <f>IF(ISNUMBER(D202),MAX($B$26:B201)+1,"")</f>
        <v/>
      </c>
      <c r="C202" s="62"/>
      <c r="D202" s="39"/>
      <c r="E202" s="11" t="str">
        <f>IF(AND(B202="",D202&lt;&gt;""),CONCATENATE("&lt;== ",Language!$B$48),IF(OR(B202="",$E$9=""),"",$E$9))</f>
        <v/>
      </c>
      <c r="F202" s="8"/>
      <c r="G202" s="2"/>
    </row>
    <row r="203" spans="1:7" ht="17.25" customHeight="1" x14ac:dyDescent="0.2">
      <c r="A203" s="2"/>
      <c r="B203" s="22" t="str">
        <f>IF(ISNUMBER(D203),MAX($B$26:B202)+1,"")</f>
        <v/>
      </c>
      <c r="C203" s="62"/>
      <c r="D203" s="39"/>
      <c r="E203" s="11" t="str">
        <f>IF(AND(B203="",D203&lt;&gt;""),CONCATENATE("&lt;== ",Language!$B$48),IF(OR(B203="",$E$9=""),"",$E$9))</f>
        <v/>
      </c>
      <c r="F203" s="8"/>
      <c r="G203" s="2"/>
    </row>
    <row r="204" spans="1:7" ht="17.25" customHeight="1" x14ac:dyDescent="0.2">
      <c r="A204" s="2"/>
      <c r="B204" s="22" t="str">
        <f>IF(ISNUMBER(D204),MAX($B$26:B203)+1,"")</f>
        <v/>
      </c>
      <c r="C204" s="62"/>
      <c r="D204" s="39"/>
      <c r="E204" s="11" t="str">
        <f>IF(AND(B204="",D204&lt;&gt;""),CONCATENATE("&lt;== ",Language!$B$48),IF(OR(B204="",$E$9=""),"",$E$9))</f>
        <v/>
      </c>
      <c r="F204" s="8"/>
      <c r="G204" s="2"/>
    </row>
    <row r="205" spans="1:7" ht="17.25" customHeight="1" x14ac:dyDescent="0.2">
      <c r="A205" s="2"/>
      <c r="B205" s="22" t="str">
        <f>IF(ISNUMBER(D205),MAX($B$26:B204)+1,"")</f>
        <v/>
      </c>
      <c r="C205" s="62"/>
      <c r="D205" s="39"/>
      <c r="E205" s="11" t="str">
        <f>IF(AND(B205="",D205&lt;&gt;""),CONCATENATE("&lt;== ",Language!$B$48),IF(OR(B205="",$E$9=""),"",$E$9))</f>
        <v/>
      </c>
      <c r="F205" s="8"/>
      <c r="G205" s="2"/>
    </row>
    <row r="206" spans="1:7" ht="17.25" customHeight="1" x14ac:dyDescent="0.2">
      <c r="A206" s="2"/>
      <c r="B206" s="22" t="str">
        <f>IF(ISNUMBER(D206),MAX($B$26:B205)+1,"")</f>
        <v/>
      </c>
      <c r="C206" s="62"/>
      <c r="D206" s="39"/>
      <c r="E206" s="11" t="str">
        <f>IF(AND(B206="",D206&lt;&gt;""),CONCATENATE("&lt;== ",Language!$B$48),IF(OR(B206="",$E$9=""),"",$E$9))</f>
        <v/>
      </c>
      <c r="F206" s="8"/>
      <c r="G206" s="2"/>
    </row>
    <row r="207" spans="1:7" ht="17.25" customHeight="1" x14ac:dyDescent="0.2">
      <c r="A207" s="2"/>
      <c r="B207" s="22" t="str">
        <f>IF(ISNUMBER(D207),MAX($B$26:B206)+1,"")</f>
        <v/>
      </c>
      <c r="C207" s="62"/>
      <c r="D207" s="39"/>
      <c r="E207" s="11" t="str">
        <f>IF(AND(B207="",D207&lt;&gt;""),CONCATENATE("&lt;== ",Language!$B$48),IF(OR(B207="",$E$9=""),"",$E$9))</f>
        <v/>
      </c>
      <c r="F207" s="8"/>
      <c r="G207" s="2"/>
    </row>
    <row r="208" spans="1:7" ht="17.25" customHeight="1" x14ac:dyDescent="0.2">
      <c r="A208" s="2"/>
      <c r="B208" s="22" t="str">
        <f>IF(ISNUMBER(D208),MAX($B$26:B207)+1,"")</f>
        <v/>
      </c>
      <c r="C208" s="62"/>
      <c r="D208" s="39"/>
      <c r="E208" s="11" t="str">
        <f>IF(AND(B208="",D208&lt;&gt;""),CONCATENATE("&lt;== ",Language!$B$48),IF(OR(B208="",$E$9=""),"",$E$9))</f>
        <v/>
      </c>
      <c r="F208" s="8"/>
      <c r="G208" s="2"/>
    </row>
    <row r="209" spans="1:7" ht="17.25" customHeight="1" x14ac:dyDescent="0.2">
      <c r="A209" s="2"/>
      <c r="B209" s="22" t="str">
        <f>IF(ISNUMBER(D209),MAX($B$26:B208)+1,"")</f>
        <v/>
      </c>
      <c r="C209" s="62"/>
      <c r="D209" s="39"/>
      <c r="E209" s="11" t="str">
        <f>IF(AND(B209="",D209&lt;&gt;""),CONCATENATE("&lt;== ",Language!$B$48),IF(OR(B209="",$E$9=""),"",$E$9))</f>
        <v/>
      </c>
      <c r="F209" s="8"/>
      <c r="G209" s="2"/>
    </row>
    <row r="210" spans="1:7" ht="17.25" customHeight="1" x14ac:dyDescent="0.2">
      <c r="A210" s="2"/>
      <c r="B210" s="22" t="str">
        <f>IF(ISNUMBER(D210),MAX($B$26:B209)+1,"")</f>
        <v/>
      </c>
      <c r="C210" s="62"/>
      <c r="D210" s="39"/>
      <c r="E210" s="11" t="str">
        <f>IF(AND(B210="",D210&lt;&gt;""),CONCATENATE("&lt;== ",Language!$B$48),IF(OR(B210="",$E$9=""),"",$E$9))</f>
        <v/>
      </c>
      <c r="F210" s="8"/>
      <c r="G210" s="2"/>
    </row>
    <row r="211" spans="1:7" ht="17.25" customHeight="1" x14ac:dyDescent="0.2">
      <c r="A211" s="2"/>
      <c r="B211" s="22" t="str">
        <f>IF(ISNUMBER(D211),MAX($B$26:B210)+1,"")</f>
        <v/>
      </c>
      <c r="C211" s="62"/>
      <c r="D211" s="39"/>
      <c r="E211" s="11" t="str">
        <f>IF(AND(B211="",D211&lt;&gt;""),CONCATENATE("&lt;== ",Language!$B$48),IF(OR(B211="",$E$9=""),"",$E$9))</f>
        <v/>
      </c>
      <c r="F211" s="8"/>
      <c r="G211" s="2"/>
    </row>
    <row r="212" spans="1:7" ht="17.25" customHeight="1" x14ac:dyDescent="0.2">
      <c r="A212" s="2"/>
      <c r="B212" s="22" t="str">
        <f>IF(ISNUMBER(D212),MAX($B$26:B211)+1,"")</f>
        <v/>
      </c>
      <c r="C212" s="62"/>
      <c r="D212" s="39"/>
      <c r="E212" s="11" t="str">
        <f>IF(AND(B212="",D212&lt;&gt;""),CONCATENATE("&lt;== ",Language!$B$48),IF(OR(B212="",$E$9=""),"",$E$9))</f>
        <v/>
      </c>
      <c r="F212" s="8"/>
      <c r="G212" s="2"/>
    </row>
    <row r="213" spans="1:7" ht="17.25" customHeight="1" x14ac:dyDescent="0.2">
      <c r="A213" s="2"/>
      <c r="B213" s="22" t="str">
        <f>IF(ISNUMBER(D213),MAX($B$26:B212)+1,"")</f>
        <v/>
      </c>
      <c r="C213" s="62"/>
      <c r="D213" s="39"/>
      <c r="E213" s="11" t="str">
        <f>IF(AND(B213="",D213&lt;&gt;""),CONCATENATE("&lt;== ",Language!$B$48),IF(OR(B213="",$E$9=""),"",$E$9))</f>
        <v/>
      </c>
      <c r="F213" s="8"/>
      <c r="G213" s="2"/>
    </row>
    <row r="214" spans="1:7" ht="17.25" customHeight="1" x14ac:dyDescent="0.2">
      <c r="A214" s="2"/>
      <c r="B214" s="22" t="str">
        <f>IF(ISNUMBER(D214),MAX($B$26:B213)+1,"")</f>
        <v/>
      </c>
      <c r="C214" s="62"/>
      <c r="D214" s="39"/>
      <c r="E214" s="11" t="str">
        <f>IF(AND(B214="",D214&lt;&gt;""),CONCATENATE("&lt;== ",Language!$B$48),IF(OR(B214="",$E$9=""),"",$E$9))</f>
        <v/>
      </c>
      <c r="F214" s="8"/>
      <c r="G214" s="2"/>
    </row>
    <row r="215" spans="1:7" ht="17.25" customHeight="1" x14ac:dyDescent="0.2">
      <c r="A215" s="2"/>
      <c r="B215" s="22" t="str">
        <f>IF(ISNUMBER(D215),MAX($B$26:B214)+1,"")</f>
        <v/>
      </c>
      <c r="C215" s="62"/>
      <c r="D215" s="39"/>
      <c r="E215" s="11" t="str">
        <f>IF(AND(B215="",D215&lt;&gt;""),CONCATENATE("&lt;== ",Language!$B$48),IF(OR(B215="",$E$9=""),"",$E$9))</f>
        <v/>
      </c>
      <c r="F215" s="8"/>
      <c r="G215" s="2"/>
    </row>
    <row r="216" spans="1:7" ht="17.25" customHeight="1" x14ac:dyDescent="0.2">
      <c r="A216" s="2"/>
      <c r="B216" s="22" t="str">
        <f>IF(ISNUMBER(D216),MAX($B$26:B215)+1,"")</f>
        <v/>
      </c>
      <c r="C216" s="62"/>
      <c r="D216" s="39"/>
      <c r="E216" s="11" t="str">
        <f>IF(AND(B216="",D216&lt;&gt;""),CONCATENATE("&lt;== ",Language!$B$48),IF(OR(B216="",$E$9=""),"",$E$9))</f>
        <v/>
      </c>
      <c r="F216" s="8"/>
      <c r="G216" s="2"/>
    </row>
    <row r="217" spans="1:7" ht="17.25" customHeight="1" x14ac:dyDescent="0.2">
      <c r="A217" s="2"/>
      <c r="B217" s="22" t="str">
        <f>IF(ISNUMBER(D217),MAX($B$26:B216)+1,"")</f>
        <v/>
      </c>
      <c r="C217" s="62"/>
      <c r="D217" s="39"/>
      <c r="E217" s="11" t="str">
        <f>IF(AND(B217="",D217&lt;&gt;""),CONCATENATE("&lt;== ",Language!$B$48),IF(OR(B217="",$E$9=""),"",$E$9))</f>
        <v/>
      </c>
      <c r="F217" s="8"/>
      <c r="G217" s="2"/>
    </row>
    <row r="218" spans="1:7" ht="17.25" customHeight="1" x14ac:dyDescent="0.2">
      <c r="A218" s="2"/>
      <c r="B218" s="22" t="str">
        <f>IF(ISNUMBER(D218),MAX($B$26:B217)+1,"")</f>
        <v/>
      </c>
      <c r="C218" s="62"/>
      <c r="D218" s="39"/>
      <c r="E218" s="11" t="str">
        <f>IF(AND(B218="",D218&lt;&gt;""),CONCATENATE("&lt;== ",Language!$B$48),IF(OR(B218="",$E$9=""),"",$E$9))</f>
        <v/>
      </c>
      <c r="F218" s="8"/>
      <c r="G218" s="2"/>
    </row>
    <row r="219" spans="1:7" ht="17.25" customHeight="1" x14ac:dyDescent="0.2">
      <c r="A219" s="2"/>
      <c r="B219" s="22" t="str">
        <f>IF(ISNUMBER(D219),MAX($B$26:B218)+1,"")</f>
        <v/>
      </c>
      <c r="C219" s="62"/>
      <c r="D219" s="39"/>
      <c r="E219" s="11" t="str">
        <f>IF(AND(B219="",D219&lt;&gt;""),CONCATENATE("&lt;== ",Language!$B$48),IF(OR(B219="",$E$9=""),"",$E$9))</f>
        <v/>
      </c>
      <c r="F219" s="8"/>
      <c r="G219" s="2"/>
    </row>
    <row r="220" spans="1:7" ht="17.25" customHeight="1" x14ac:dyDescent="0.2">
      <c r="A220" s="2"/>
      <c r="B220" s="22" t="str">
        <f>IF(ISNUMBER(D220),MAX($B$26:B219)+1,"")</f>
        <v/>
      </c>
      <c r="C220" s="62"/>
      <c r="D220" s="39"/>
      <c r="E220" s="11" t="str">
        <f>IF(AND(B220="",D220&lt;&gt;""),CONCATENATE("&lt;== ",Language!$B$48),IF(OR(B220="",$E$9=""),"",$E$9))</f>
        <v/>
      </c>
      <c r="F220" s="8"/>
      <c r="G220" s="2"/>
    </row>
    <row r="221" spans="1:7" ht="17.25" customHeight="1" x14ac:dyDescent="0.2">
      <c r="A221" s="2"/>
      <c r="B221" s="22" t="str">
        <f>IF(ISNUMBER(D221),MAX($B$26:B220)+1,"")</f>
        <v/>
      </c>
      <c r="C221" s="62"/>
      <c r="D221" s="39"/>
      <c r="E221" s="11" t="str">
        <f>IF(AND(B221="",D221&lt;&gt;""),CONCATENATE("&lt;== ",Language!$B$48),IF(OR(B221="",$E$9=""),"",$E$9))</f>
        <v/>
      </c>
      <c r="F221" s="8"/>
      <c r="G221" s="2"/>
    </row>
    <row r="222" spans="1:7" ht="17.25" customHeight="1" x14ac:dyDescent="0.2">
      <c r="A222" s="2"/>
      <c r="B222" s="22" t="str">
        <f>IF(ISNUMBER(D222),MAX($B$26:B221)+1,"")</f>
        <v/>
      </c>
      <c r="C222" s="62"/>
      <c r="D222" s="39"/>
      <c r="E222" s="11" t="str">
        <f>IF(AND(B222="",D222&lt;&gt;""),CONCATENATE("&lt;== ",Language!$B$48),IF(OR(B222="",$E$9=""),"",$E$9))</f>
        <v/>
      </c>
      <c r="F222" s="8"/>
      <c r="G222" s="2"/>
    </row>
    <row r="223" spans="1:7" ht="17.25" customHeight="1" x14ac:dyDescent="0.2">
      <c r="A223" s="2"/>
      <c r="B223" s="22" t="str">
        <f>IF(ISNUMBER(D223),MAX($B$26:B222)+1,"")</f>
        <v/>
      </c>
      <c r="C223" s="62"/>
      <c r="D223" s="39"/>
      <c r="E223" s="11" t="str">
        <f>IF(AND(B223="",D223&lt;&gt;""),CONCATENATE("&lt;== ",Language!$B$48),IF(OR(B223="",$E$9=""),"",$E$9))</f>
        <v/>
      </c>
      <c r="F223" s="8"/>
      <c r="G223" s="2"/>
    </row>
    <row r="224" spans="1:7" ht="17.25" customHeight="1" x14ac:dyDescent="0.2">
      <c r="A224" s="2"/>
      <c r="B224" s="22" t="str">
        <f>IF(ISNUMBER(D224),MAX($B$26:B223)+1,"")</f>
        <v/>
      </c>
      <c r="C224" s="62"/>
      <c r="D224" s="39"/>
      <c r="E224" s="11" t="str">
        <f>IF(AND(B224="",D224&lt;&gt;""),CONCATENATE("&lt;== ",Language!$B$48),IF(OR(B224="",$E$9=""),"",$E$9))</f>
        <v/>
      </c>
      <c r="F224" s="8"/>
      <c r="G224" s="2"/>
    </row>
    <row r="225" spans="1:7" ht="17.25" customHeight="1" x14ac:dyDescent="0.2">
      <c r="A225" s="2"/>
      <c r="B225" s="22" t="str">
        <f>IF(ISNUMBER(D225),MAX($B$26:B224)+1,"")</f>
        <v/>
      </c>
      <c r="C225" s="62"/>
      <c r="D225" s="39"/>
      <c r="E225" s="11" t="str">
        <f>IF(AND(B225="",D225&lt;&gt;""),CONCATENATE("&lt;== ",Language!$B$48),IF(OR(B225="",$E$9=""),"",$E$9))</f>
        <v/>
      </c>
      <c r="F225" s="8"/>
      <c r="G225" s="2"/>
    </row>
    <row r="226" spans="1:7" ht="17.25" customHeight="1" x14ac:dyDescent="0.2">
      <c r="A226" s="2"/>
      <c r="B226" s="22" t="str">
        <f>IF(ISNUMBER(D226),MAX($B$26:B225)+1,"")</f>
        <v/>
      </c>
      <c r="C226" s="62"/>
      <c r="D226" s="39"/>
      <c r="E226" s="11" t="str">
        <f>IF(AND(B226="",D226&lt;&gt;""),CONCATENATE("&lt;== ",Language!$B$48),IF(OR(B226="",$E$9=""),"",$E$9))</f>
        <v/>
      </c>
      <c r="F226" s="8"/>
      <c r="G226" s="2"/>
    </row>
    <row r="227" spans="1:7" ht="17.25" customHeight="1" x14ac:dyDescent="0.2">
      <c r="A227" s="2"/>
      <c r="B227" s="22" t="str">
        <f>IF(ISNUMBER(D227),MAX($B$26:B226)+1,"")</f>
        <v/>
      </c>
      <c r="C227" s="62"/>
      <c r="D227" s="39"/>
      <c r="E227" s="11" t="str">
        <f>IF(AND(B227="",D227&lt;&gt;""),CONCATENATE("&lt;== ",Language!$B$48),IF(OR(B227="",$E$9=""),"",$E$9))</f>
        <v/>
      </c>
      <c r="F227" s="8"/>
      <c r="G227" s="2"/>
    </row>
    <row r="228" spans="1:7" ht="17.25" customHeight="1" x14ac:dyDescent="0.2">
      <c r="A228" s="2"/>
      <c r="B228" s="22" t="str">
        <f>IF(ISNUMBER(D228),MAX($B$26:B227)+1,"")</f>
        <v/>
      </c>
      <c r="C228" s="62"/>
      <c r="D228" s="39"/>
      <c r="E228" s="11" t="str">
        <f>IF(AND(B228="",D228&lt;&gt;""),CONCATENATE("&lt;== ",Language!$B$48),IF(OR(B228="",$E$9=""),"",$E$9))</f>
        <v/>
      </c>
      <c r="F228" s="8"/>
      <c r="G228" s="2"/>
    </row>
    <row r="229" spans="1:7" ht="17.25" customHeight="1" x14ac:dyDescent="0.2">
      <c r="A229" s="2"/>
      <c r="B229" s="22" t="str">
        <f>IF(ISNUMBER(D229),MAX($B$26:B228)+1,"")</f>
        <v/>
      </c>
      <c r="C229" s="62"/>
      <c r="D229" s="39"/>
      <c r="E229" s="11" t="str">
        <f>IF(AND(B229="",D229&lt;&gt;""),CONCATENATE("&lt;== ",Language!$B$48),IF(OR(B229="",$E$9=""),"",$E$9))</f>
        <v/>
      </c>
      <c r="F229" s="8"/>
      <c r="G229" s="2"/>
    </row>
    <row r="230" spans="1:7" ht="17.25" customHeight="1" x14ac:dyDescent="0.2">
      <c r="A230" s="2"/>
      <c r="B230" s="22" t="str">
        <f>IF(ISNUMBER(D230),MAX($B$26:B229)+1,"")</f>
        <v/>
      </c>
      <c r="C230" s="62"/>
      <c r="D230" s="39"/>
      <c r="E230" s="11" t="str">
        <f>IF(AND(B230="",D230&lt;&gt;""),CONCATENATE("&lt;== ",Language!$B$48),IF(OR(B230="",$E$9=""),"",$E$9))</f>
        <v/>
      </c>
      <c r="F230" s="8"/>
      <c r="G230" s="2"/>
    </row>
    <row r="231" spans="1:7" ht="17.25" customHeight="1" x14ac:dyDescent="0.2">
      <c r="A231" s="2"/>
      <c r="B231" s="22" t="str">
        <f>IF(ISNUMBER(D231),MAX($B$26:B230)+1,"")</f>
        <v/>
      </c>
      <c r="C231" s="62"/>
      <c r="D231" s="39"/>
      <c r="E231" s="11" t="str">
        <f>IF(AND(B231="",D231&lt;&gt;""),CONCATENATE("&lt;== ",Language!$B$48),IF(OR(B231="",$E$9=""),"",$E$9))</f>
        <v/>
      </c>
      <c r="F231" s="8"/>
      <c r="G231" s="2"/>
    </row>
    <row r="232" spans="1:7" ht="17.25" customHeight="1" x14ac:dyDescent="0.2">
      <c r="A232" s="2"/>
      <c r="B232" s="22" t="str">
        <f>IF(ISNUMBER(D232),MAX($B$26:B231)+1,"")</f>
        <v/>
      </c>
      <c r="C232" s="62"/>
      <c r="D232" s="39"/>
      <c r="E232" s="11" t="str">
        <f>IF(AND(B232="",D232&lt;&gt;""),CONCATENATE("&lt;== ",Language!$B$48),IF(OR(B232="",$E$9=""),"",$E$9))</f>
        <v/>
      </c>
      <c r="F232" s="8"/>
      <c r="G232" s="2"/>
    </row>
    <row r="233" spans="1:7" ht="17.25" customHeight="1" x14ac:dyDescent="0.2">
      <c r="A233" s="2"/>
      <c r="B233" s="22" t="str">
        <f>IF(ISNUMBER(D233),MAX($B$26:B232)+1,"")</f>
        <v/>
      </c>
      <c r="C233" s="62"/>
      <c r="D233" s="39"/>
      <c r="E233" s="11" t="str">
        <f>IF(AND(B233="",D233&lt;&gt;""),CONCATENATE("&lt;== ",Language!$B$48),IF(OR(B233="",$E$9=""),"",$E$9))</f>
        <v/>
      </c>
      <c r="F233" s="8"/>
      <c r="G233" s="2"/>
    </row>
    <row r="234" spans="1:7" ht="17.25" customHeight="1" x14ac:dyDescent="0.2">
      <c r="A234" s="2"/>
      <c r="B234" s="22" t="str">
        <f>IF(ISNUMBER(D234),MAX($B$26:B233)+1,"")</f>
        <v/>
      </c>
      <c r="C234" s="62"/>
      <c r="D234" s="39"/>
      <c r="E234" s="11" t="str">
        <f>IF(AND(B234="",D234&lt;&gt;""),CONCATENATE("&lt;== ",Language!$B$48),IF(OR(B234="",$E$9=""),"",$E$9))</f>
        <v/>
      </c>
      <c r="F234" s="8"/>
      <c r="G234" s="2"/>
    </row>
    <row r="235" spans="1:7" ht="17.25" customHeight="1" x14ac:dyDescent="0.2">
      <c r="A235" s="2"/>
      <c r="B235" s="22" t="str">
        <f>IF(ISNUMBER(D235),MAX($B$26:B234)+1,"")</f>
        <v/>
      </c>
      <c r="C235" s="62"/>
      <c r="D235" s="39"/>
      <c r="E235" s="11" t="str">
        <f>IF(AND(B235="",D235&lt;&gt;""),CONCATENATE("&lt;== ",Language!$B$48),IF(OR(B235="",$E$9=""),"",$E$9))</f>
        <v/>
      </c>
      <c r="F235" s="8"/>
      <c r="G235" s="2"/>
    </row>
    <row r="236" spans="1:7" ht="17.25" customHeight="1" x14ac:dyDescent="0.2">
      <c r="A236" s="2"/>
      <c r="B236" s="22" t="str">
        <f>IF(ISNUMBER(D236),MAX($B$26:B235)+1,"")</f>
        <v/>
      </c>
      <c r="C236" s="62"/>
      <c r="D236" s="39"/>
      <c r="E236" s="11" t="str">
        <f>IF(AND(B236="",D236&lt;&gt;""),CONCATENATE("&lt;== ",Language!$B$48),IF(OR(B236="",$E$9=""),"",$E$9))</f>
        <v/>
      </c>
      <c r="F236" s="8"/>
      <c r="G236" s="2"/>
    </row>
    <row r="237" spans="1:7" ht="17.25" customHeight="1" x14ac:dyDescent="0.2">
      <c r="A237" s="2"/>
      <c r="B237" s="22" t="str">
        <f>IF(ISNUMBER(D237),MAX($B$26:B236)+1,"")</f>
        <v/>
      </c>
      <c r="C237" s="62"/>
      <c r="D237" s="39"/>
      <c r="E237" s="11" t="str">
        <f>IF(AND(B237="",D237&lt;&gt;""),CONCATENATE("&lt;== ",Language!$B$48),IF(OR(B237="",$E$9=""),"",$E$9))</f>
        <v/>
      </c>
      <c r="F237" s="8"/>
      <c r="G237" s="2"/>
    </row>
    <row r="238" spans="1:7" ht="17.25" customHeight="1" x14ac:dyDescent="0.2">
      <c r="A238" s="2"/>
      <c r="B238" s="22" t="str">
        <f>IF(ISNUMBER(D238),MAX($B$26:B237)+1,"")</f>
        <v/>
      </c>
      <c r="C238" s="62"/>
      <c r="D238" s="39"/>
      <c r="E238" s="11" t="str">
        <f>IF(AND(B238="",D238&lt;&gt;""),CONCATENATE("&lt;== ",Language!$B$48),IF(OR(B238="",$E$9=""),"",$E$9))</f>
        <v/>
      </c>
      <c r="F238" s="8"/>
      <c r="G238" s="2"/>
    </row>
    <row r="239" spans="1:7" ht="17.25" customHeight="1" x14ac:dyDescent="0.2">
      <c r="A239" s="2"/>
      <c r="B239" s="22" t="str">
        <f>IF(ISNUMBER(D239),MAX($B$26:B238)+1,"")</f>
        <v/>
      </c>
      <c r="C239" s="62"/>
      <c r="D239" s="39"/>
      <c r="E239" s="11" t="str">
        <f>IF(AND(B239="",D239&lt;&gt;""),CONCATENATE("&lt;== ",Language!$B$48),IF(OR(B239="",$E$9=""),"",$E$9))</f>
        <v/>
      </c>
      <c r="F239" s="8"/>
      <c r="G239" s="2"/>
    </row>
    <row r="240" spans="1:7" ht="17.25" customHeight="1" x14ac:dyDescent="0.2">
      <c r="A240" s="2"/>
      <c r="B240" s="22" t="str">
        <f>IF(ISNUMBER(D240),MAX($B$26:B239)+1,"")</f>
        <v/>
      </c>
      <c r="C240" s="62"/>
      <c r="D240" s="39"/>
      <c r="E240" s="11" t="str">
        <f>IF(AND(B240="",D240&lt;&gt;""),CONCATENATE("&lt;== ",Language!$B$48),IF(OR(B240="",$E$9=""),"",$E$9))</f>
        <v/>
      </c>
      <c r="F240" s="8"/>
      <c r="G240" s="2"/>
    </row>
    <row r="241" spans="1:7" ht="17.25" customHeight="1" x14ac:dyDescent="0.2">
      <c r="A241" s="2"/>
      <c r="B241" s="22" t="str">
        <f>IF(ISNUMBER(D241),MAX($B$26:B240)+1,"")</f>
        <v/>
      </c>
      <c r="C241" s="62"/>
      <c r="D241" s="39"/>
      <c r="E241" s="11" t="str">
        <f>IF(AND(B241="",D241&lt;&gt;""),CONCATENATE("&lt;== ",Language!$B$48),IF(OR(B241="",$E$9=""),"",$E$9))</f>
        <v/>
      </c>
      <c r="F241" s="8"/>
      <c r="G241" s="2"/>
    </row>
    <row r="242" spans="1:7" ht="17.25" customHeight="1" x14ac:dyDescent="0.2">
      <c r="A242" s="2"/>
      <c r="B242" s="22" t="str">
        <f>IF(ISNUMBER(D242),MAX($B$26:B241)+1,"")</f>
        <v/>
      </c>
      <c r="C242" s="62"/>
      <c r="D242" s="39"/>
      <c r="E242" s="11" t="str">
        <f>IF(AND(B242="",D242&lt;&gt;""),CONCATENATE("&lt;== ",Language!$B$48),IF(OR(B242="",$E$9=""),"",$E$9))</f>
        <v/>
      </c>
      <c r="F242" s="8"/>
      <c r="G242" s="2"/>
    </row>
    <row r="243" spans="1:7" ht="17.25" customHeight="1" x14ac:dyDescent="0.2">
      <c r="A243" s="2"/>
      <c r="B243" s="22" t="str">
        <f>IF(ISNUMBER(D243),MAX($B$26:B242)+1,"")</f>
        <v/>
      </c>
      <c r="C243" s="62"/>
      <c r="D243" s="39"/>
      <c r="E243" s="11" t="str">
        <f>IF(AND(B243="",D243&lt;&gt;""),CONCATENATE("&lt;== ",Language!$B$48),IF(OR(B243="",$E$9=""),"",$E$9))</f>
        <v/>
      </c>
      <c r="F243" s="8"/>
      <c r="G243" s="2"/>
    </row>
    <row r="244" spans="1:7" ht="17.25" customHeight="1" x14ac:dyDescent="0.2">
      <c r="A244" s="2"/>
      <c r="B244" s="22" t="str">
        <f>IF(ISNUMBER(D244),MAX($B$26:B243)+1,"")</f>
        <v/>
      </c>
      <c r="C244" s="62"/>
      <c r="D244" s="39"/>
      <c r="E244" s="11" t="str">
        <f>IF(AND(B244="",D244&lt;&gt;""),CONCATENATE("&lt;== ",Language!$B$48),IF(OR(B244="",$E$9=""),"",$E$9))</f>
        <v/>
      </c>
      <c r="F244" s="8"/>
      <c r="G244" s="2"/>
    </row>
    <row r="245" spans="1:7" ht="17.25" customHeight="1" x14ac:dyDescent="0.2">
      <c r="A245" s="2"/>
      <c r="B245" s="22" t="str">
        <f>IF(ISNUMBER(D245),MAX($B$26:B244)+1,"")</f>
        <v/>
      </c>
      <c r="C245" s="62"/>
      <c r="D245" s="39"/>
      <c r="E245" s="11" t="str">
        <f>IF(AND(B245="",D245&lt;&gt;""),CONCATENATE("&lt;== ",Language!$B$48),IF(OR(B245="",$E$9=""),"",$E$9))</f>
        <v/>
      </c>
      <c r="F245" s="8"/>
      <c r="G245" s="2"/>
    </row>
    <row r="246" spans="1:7" ht="17.25" customHeight="1" x14ac:dyDescent="0.2">
      <c r="A246" s="2"/>
      <c r="B246" s="22" t="str">
        <f>IF(ISNUMBER(D246),MAX($B$26:B245)+1,"")</f>
        <v/>
      </c>
      <c r="C246" s="62"/>
      <c r="D246" s="39"/>
      <c r="E246" s="11" t="str">
        <f>IF(AND(B246="",D246&lt;&gt;""),CONCATENATE("&lt;== ",Language!$B$48),IF(OR(B246="",$E$9=""),"",$E$9))</f>
        <v/>
      </c>
      <c r="F246" s="8"/>
      <c r="G246" s="2"/>
    </row>
    <row r="247" spans="1:7" ht="17.25" customHeight="1" x14ac:dyDescent="0.2">
      <c r="A247" s="2"/>
      <c r="B247" s="22" t="str">
        <f>IF(ISNUMBER(D247),MAX($B$26:B246)+1,"")</f>
        <v/>
      </c>
      <c r="C247" s="62"/>
      <c r="D247" s="39"/>
      <c r="E247" s="11" t="str">
        <f>IF(AND(B247="",D247&lt;&gt;""),CONCATENATE("&lt;== ",Language!$B$48),IF(OR(B247="",$E$9=""),"",$E$9))</f>
        <v/>
      </c>
      <c r="F247" s="8"/>
      <c r="G247" s="2"/>
    </row>
    <row r="248" spans="1:7" ht="17.25" customHeight="1" x14ac:dyDescent="0.2">
      <c r="A248" s="2"/>
      <c r="B248" s="22" t="str">
        <f>IF(ISNUMBER(D248),MAX($B$26:B247)+1,"")</f>
        <v/>
      </c>
      <c r="C248" s="62"/>
      <c r="D248" s="39"/>
      <c r="E248" s="11" t="str">
        <f>IF(AND(B248="",D248&lt;&gt;""),CONCATENATE("&lt;== ",Language!$B$48),IF(OR(B248="",$E$9=""),"",$E$9))</f>
        <v/>
      </c>
      <c r="F248" s="8"/>
      <c r="G248" s="2"/>
    </row>
    <row r="249" spans="1:7" ht="17.25" customHeight="1" x14ac:dyDescent="0.2">
      <c r="A249" s="2"/>
      <c r="B249" s="22" t="str">
        <f>IF(ISNUMBER(D249),MAX($B$26:B248)+1,"")</f>
        <v/>
      </c>
      <c r="C249" s="62"/>
      <c r="D249" s="39"/>
      <c r="E249" s="11" t="str">
        <f>IF(AND(B249="",D249&lt;&gt;""),CONCATENATE("&lt;== ",Language!$B$48),IF(OR(B249="",$E$9=""),"",$E$9))</f>
        <v/>
      </c>
      <c r="F249" s="8"/>
      <c r="G249" s="2"/>
    </row>
    <row r="250" spans="1:7" ht="17.25" customHeight="1" x14ac:dyDescent="0.2">
      <c r="A250" s="2"/>
      <c r="B250" s="22" t="str">
        <f>IF(ISNUMBER(D250),MAX($B$26:B249)+1,"")</f>
        <v/>
      </c>
      <c r="C250" s="62"/>
      <c r="D250" s="39"/>
      <c r="E250" s="11" t="str">
        <f>IF(AND(B250="",D250&lt;&gt;""),CONCATENATE("&lt;== ",Language!$B$48),IF(OR(B250="",$E$9=""),"",$E$9))</f>
        <v/>
      </c>
      <c r="F250" s="8"/>
      <c r="G250" s="2"/>
    </row>
    <row r="251" spans="1:7" ht="17.25" customHeight="1" x14ac:dyDescent="0.2">
      <c r="A251" s="2"/>
      <c r="B251" s="22" t="str">
        <f>IF(ISNUMBER(D251),MAX($B$26:B250)+1,"")</f>
        <v/>
      </c>
      <c r="C251" s="62"/>
      <c r="D251" s="39"/>
      <c r="E251" s="11" t="str">
        <f>IF(AND(B251="",D251&lt;&gt;""),CONCATENATE("&lt;== ",Language!$B$48),IF(OR(B251="",$E$9=""),"",$E$9))</f>
        <v/>
      </c>
      <c r="F251" s="8"/>
      <c r="G251" s="2"/>
    </row>
    <row r="252" spans="1:7" ht="17.25" customHeight="1" x14ac:dyDescent="0.2">
      <c r="A252" s="2"/>
      <c r="B252" s="22" t="str">
        <f>IF(ISNUMBER(D252),MAX($B$26:B251)+1,"")</f>
        <v/>
      </c>
      <c r="C252" s="62"/>
      <c r="D252" s="39"/>
      <c r="E252" s="11" t="str">
        <f>IF(AND(B252="",D252&lt;&gt;""),CONCATENATE("&lt;== ",Language!$B$48),IF(OR(B252="",$E$9=""),"",$E$9))</f>
        <v/>
      </c>
      <c r="F252" s="8"/>
      <c r="G252" s="2"/>
    </row>
    <row r="253" spans="1:7" ht="17.25" customHeight="1" x14ac:dyDescent="0.2">
      <c r="A253" s="2"/>
      <c r="B253" s="22" t="str">
        <f>IF(ISNUMBER(D253),MAX($B$26:B252)+1,"")</f>
        <v/>
      </c>
      <c r="C253" s="62"/>
      <c r="D253" s="39"/>
      <c r="E253" s="11" t="str">
        <f>IF(AND(B253="",D253&lt;&gt;""),CONCATENATE("&lt;== ",Language!$B$48),IF(OR(B253="",$E$9=""),"",$E$9))</f>
        <v/>
      </c>
      <c r="F253" s="8"/>
      <c r="G253" s="2"/>
    </row>
    <row r="254" spans="1:7" ht="17.25" customHeight="1" x14ac:dyDescent="0.2">
      <c r="A254" s="2"/>
      <c r="B254" s="22" t="str">
        <f>IF(ISNUMBER(D254),MAX($B$26:B253)+1,"")</f>
        <v/>
      </c>
      <c r="C254" s="62"/>
      <c r="D254" s="39"/>
      <c r="E254" s="11" t="str">
        <f>IF(AND(B254="",D254&lt;&gt;""),CONCATENATE("&lt;== ",Language!$B$48),IF(OR(B254="",$E$9=""),"",$E$9))</f>
        <v/>
      </c>
      <c r="F254" s="8"/>
      <c r="G254" s="2"/>
    </row>
    <row r="255" spans="1:7" ht="17.25" customHeight="1" x14ac:dyDescent="0.2">
      <c r="A255" s="2"/>
      <c r="B255" s="22" t="str">
        <f>IF(ISNUMBER(D255),MAX($B$26:B254)+1,"")</f>
        <v/>
      </c>
      <c r="C255" s="62"/>
      <c r="D255" s="39"/>
      <c r="E255" s="11" t="str">
        <f>IF(AND(B255="",D255&lt;&gt;""),CONCATENATE("&lt;== ",Language!$B$48),IF(OR(B255="",$E$9=""),"",$E$9))</f>
        <v/>
      </c>
      <c r="F255" s="8"/>
      <c r="G255" s="2"/>
    </row>
    <row r="256" spans="1:7" ht="17.25" customHeight="1" x14ac:dyDescent="0.2">
      <c r="A256" s="2"/>
      <c r="B256" s="22" t="str">
        <f>IF(ISNUMBER(D256),MAX($B$26:B255)+1,"")</f>
        <v/>
      </c>
      <c r="C256" s="62"/>
      <c r="D256" s="39"/>
      <c r="E256" s="11" t="str">
        <f>IF(AND(B256="",D256&lt;&gt;""),CONCATENATE("&lt;== ",Language!$B$48),IF(OR(B256="",$E$9=""),"",$E$9))</f>
        <v/>
      </c>
      <c r="F256" s="8"/>
      <c r="G256" s="2"/>
    </row>
    <row r="257" spans="1:7" ht="17.25" customHeight="1" x14ac:dyDescent="0.2">
      <c r="A257" s="2"/>
      <c r="B257" s="22" t="str">
        <f>IF(ISNUMBER(D257),MAX($B$26:B256)+1,"")</f>
        <v/>
      </c>
      <c r="C257" s="62"/>
      <c r="D257" s="39"/>
      <c r="E257" s="11" t="str">
        <f>IF(AND(B257="",D257&lt;&gt;""),CONCATENATE("&lt;== ",Language!$B$48),IF(OR(B257="",$E$9=""),"",$E$9))</f>
        <v/>
      </c>
      <c r="F257" s="8"/>
      <c r="G257" s="2"/>
    </row>
    <row r="258" spans="1:7" ht="17.25" customHeight="1" x14ac:dyDescent="0.2">
      <c r="A258" s="2"/>
      <c r="B258" s="22" t="str">
        <f>IF(ISNUMBER(D258),MAX($B$26:B257)+1,"")</f>
        <v/>
      </c>
      <c r="C258" s="62"/>
      <c r="D258" s="39"/>
      <c r="E258" s="11" t="str">
        <f>IF(AND(B258="",D258&lt;&gt;""),CONCATENATE("&lt;== ",Language!$B$48),IF(OR(B258="",$E$9=""),"",$E$9))</f>
        <v/>
      </c>
      <c r="F258" s="8"/>
      <c r="G258" s="2"/>
    </row>
    <row r="259" spans="1:7" ht="17.25" customHeight="1" x14ac:dyDescent="0.2">
      <c r="A259" s="2"/>
      <c r="B259" s="22" t="str">
        <f>IF(ISNUMBER(D259),MAX($B$26:B258)+1,"")</f>
        <v/>
      </c>
      <c r="C259" s="62"/>
      <c r="D259" s="39"/>
      <c r="E259" s="11" t="str">
        <f>IF(AND(B259="",D259&lt;&gt;""),CONCATENATE("&lt;== ",Language!$B$48),IF(OR(B259="",$E$9=""),"",$E$9))</f>
        <v/>
      </c>
      <c r="F259" s="8"/>
      <c r="G259" s="2"/>
    </row>
    <row r="260" spans="1:7" ht="17.25" customHeight="1" x14ac:dyDescent="0.2">
      <c r="A260" s="2"/>
      <c r="B260" s="22" t="str">
        <f>IF(ISNUMBER(D260),MAX($B$26:B259)+1,"")</f>
        <v/>
      </c>
      <c r="C260" s="62"/>
      <c r="D260" s="39"/>
      <c r="E260" s="11" t="str">
        <f>IF(AND(B260="",D260&lt;&gt;""),CONCATENATE("&lt;== ",Language!$B$48),IF(OR(B260="",$E$9=""),"",$E$9))</f>
        <v/>
      </c>
      <c r="F260" s="8"/>
      <c r="G260" s="2"/>
    </row>
    <row r="261" spans="1:7" ht="17.25" customHeight="1" x14ac:dyDescent="0.2">
      <c r="A261" s="2"/>
      <c r="B261" s="22" t="str">
        <f>IF(ISNUMBER(D261),MAX($B$26:B260)+1,"")</f>
        <v/>
      </c>
      <c r="C261" s="62"/>
      <c r="D261" s="39"/>
      <c r="E261" s="11" t="str">
        <f>IF(AND(B261="",D261&lt;&gt;""),CONCATENATE("&lt;== ",Language!$B$48),IF(OR(B261="",$E$9=""),"",$E$9))</f>
        <v/>
      </c>
      <c r="F261" s="8"/>
      <c r="G261" s="2"/>
    </row>
    <row r="262" spans="1:7" ht="17.25" customHeight="1" x14ac:dyDescent="0.2">
      <c r="A262" s="2"/>
      <c r="B262" s="22" t="str">
        <f>IF(ISNUMBER(D262),MAX($B$26:B261)+1,"")</f>
        <v/>
      </c>
      <c r="C262" s="62"/>
      <c r="D262" s="39"/>
      <c r="E262" s="11" t="str">
        <f>IF(AND(B262="",D262&lt;&gt;""),CONCATENATE("&lt;== ",Language!$B$48),IF(OR(B262="",$E$9=""),"",$E$9))</f>
        <v/>
      </c>
      <c r="F262" s="8"/>
      <c r="G262" s="2"/>
    </row>
    <row r="263" spans="1:7" ht="17.25" customHeight="1" x14ac:dyDescent="0.2">
      <c r="A263" s="2"/>
      <c r="B263" s="22" t="str">
        <f>IF(ISNUMBER(D263),MAX($B$26:B262)+1,"")</f>
        <v/>
      </c>
      <c r="C263" s="62"/>
      <c r="D263" s="39"/>
      <c r="E263" s="11" t="str">
        <f>IF(AND(B263="",D263&lt;&gt;""),CONCATENATE("&lt;== ",Language!$B$48),IF(OR(B263="",$E$9=""),"",$E$9))</f>
        <v/>
      </c>
      <c r="F263" s="8"/>
      <c r="G263" s="2"/>
    </row>
    <row r="264" spans="1:7" ht="17.25" customHeight="1" x14ac:dyDescent="0.2">
      <c r="A264" s="2"/>
      <c r="B264" s="22" t="str">
        <f>IF(ISNUMBER(D264),MAX($B$26:B263)+1,"")</f>
        <v/>
      </c>
      <c r="C264" s="62"/>
      <c r="D264" s="39"/>
      <c r="E264" s="11" t="str">
        <f>IF(AND(B264="",D264&lt;&gt;""),CONCATENATE("&lt;== ",Language!$B$48),IF(OR(B264="",$E$9=""),"",$E$9))</f>
        <v/>
      </c>
      <c r="F264" s="8"/>
      <c r="G264" s="2"/>
    </row>
    <row r="265" spans="1:7" ht="17.25" customHeight="1" x14ac:dyDescent="0.2">
      <c r="A265" s="2"/>
      <c r="B265" s="22" t="str">
        <f>IF(ISNUMBER(D265),MAX($B$26:B264)+1,"")</f>
        <v/>
      </c>
      <c r="C265" s="62"/>
      <c r="D265" s="39"/>
      <c r="E265" s="11" t="str">
        <f>IF(AND(B265="",D265&lt;&gt;""),CONCATENATE("&lt;== ",Language!$B$48),IF(OR(B265="",$E$9=""),"",$E$9))</f>
        <v/>
      </c>
      <c r="F265" s="8"/>
      <c r="G265" s="2"/>
    </row>
    <row r="266" spans="1:7" ht="17.25" customHeight="1" x14ac:dyDescent="0.2">
      <c r="A266" s="2"/>
      <c r="B266" s="22" t="str">
        <f>IF(ISNUMBER(D266),MAX($B$26:B265)+1,"")</f>
        <v/>
      </c>
      <c r="C266" s="62"/>
      <c r="D266" s="39"/>
      <c r="E266" s="11" t="str">
        <f>IF(AND(B266="",D266&lt;&gt;""),CONCATENATE("&lt;== ",Language!$B$48),IF(OR(B266="",$E$9=""),"",$E$9))</f>
        <v/>
      </c>
      <c r="F266" s="8"/>
      <c r="G266" s="2"/>
    </row>
    <row r="267" spans="1:7" ht="17.25" customHeight="1" x14ac:dyDescent="0.2">
      <c r="A267" s="2"/>
      <c r="B267" s="22" t="str">
        <f>IF(ISNUMBER(D267),MAX($B$26:B266)+1,"")</f>
        <v/>
      </c>
      <c r="C267" s="62"/>
      <c r="D267" s="39"/>
      <c r="E267" s="11" t="str">
        <f>IF(AND(B267="",D267&lt;&gt;""),CONCATENATE("&lt;== ",Language!$B$48),IF(OR(B267="",$E$9=""),"",$E$9))</f>
        <v/>
      </c>
      <c r="F267" s="8"/>
      <c r="G267" s="2"/>
    </row>
    <row r="268" spans="1:7" ht="17.25" customHeight="1" x14ac:dyDescent="0.2">
      <c r="A268" s="2"/>
      <c r="B268" s="22" t="str">
        <f>IF(ISNUMBER(D268),MAX($B$26:B267)+1,"")</f>
        <v/>
      </c>
      <c r="C268" s="62"/>
      <c r="D268" s="39"/>
      <c r="E268" s="11" t="str">
        <f>IF(AND(B268="",D268&lt;&gt;""),CONCATENATE("&lt;== ",Language!$B$48),IF(OR(B268="",$E$9=""),"",$E$9))</f>
        <v/>
      </c>
      <c r="F268" s="8"/>
      <c r="G268" s="2"/>
    </row>
    <row r="269" spans="1:7" ht="17.25" customHeight="1" x14ac:dyDescent="0.2">
      <c r="A269" s="2"/>
      <c r="B269" s="22" t="str">
        <f>IF(ISNUMBER(D269),MAX($B$26:B268)+1,"")</f>
        <v/>
      </c>
      <c r="C269" s="62"/>
      <c r="D269" s="39"/>
      <c r="E269" s="11" t="str">
        <f>IF(AND(B269="",D269&lt;&gt;""),CONCATENATE("&lt;== ",Language!$B$48),IF(OR(B269="",$E$9=""),"",$E$9))</f>
        <v/>
      </c>
      <c r="F269" s="8"/>
      <c r="G269" s="2"/>
    </row>
    <row r="270" spans="1:7" ht="17.25" customHeight="1" x14ac:dyDescent="0.2">
      <c r="A270" s="2"/>
      <c r="B270" s="22" t="str">
        <f>IF(ISNUMBER(D270),MAX($B$26:B269)+1,"")</f>
        <v/>
      </c>
      <c r="C270" s="62"/>
      <c r="D270" s="39"/>
      <c r="E270" s="11" t="str">
        <f>IF(AND(B270="",D270&lt;&gt;""),CONCATENATE("&lt;== ",Language!$B$48),IF(OR(B270="",$E$9=""),"",$E$9))</f>
        <v/>
      </c>
      <c r="F270" s="8"/>
      <c r="G270" s="2"/>
    </row>
    <row r="271" spans="1:7" ht="17.25" customHeight="1" x14ac:dyDescent="0.2">
      <c r="A271" s="2"/>
      <c r="B271" s="22" t="str">
        <f>IF(ISNUMBER(D271),MAX($B$26:B270)+1,"")</f>
        <v/>
      </c>
      <c r="C271" s="62"/>
      <c r="D271" s="39"/>
      <c r="E271" s="11" t="str">
        <f>IF(AND(B271="",D271&lt;&gt;""),CONCATENATE("&lt;== ",Language!$B$48),IF(OR(B271="",$E$9=""),"",$E$9))</f>
        <v/>
      </c>
      <c r="F271" s="8"/>
      <c r="G271" s="2"/>
    </row>
    <row r="272" spans="1:7" ht="17.25" customHeight="1" x14ac:dyDescent="0.2">
      <c r="A272" s="2"/>
      <c r="B272" s="22" t="str">
        <f>IF(ISNUMBER(D272),MAX($B$26:B271)+1,"")</f>
        <v/>
      </c>
      <c r="C272" s="62"/>
      <c r="D272" s="39"/>
      <c r="E272" s="11" t="str">
        <f>IF(AND(B272="",D272&lt;&gt;""),CONCATENATE("&lt;== ",Language!$B$48),IF(OR(B272="",$E$9=""),"",$E$9))</f>
        <v/>
      </c>
      <c r="F272" s="8"/>
      <c r="G272" s="2"/>
    </row>
    <row r="273" spans="1:7" ht="17.25" customHeight="1" x14ac:dyDescent="0.2">
      <c r="A273" s="2"/>
      <c r="B273" s="22" t="str">
        <f>IF(ISNUMBER(D273),MAX($B$26:B272)+1,"")</f>
        <v/>
      </c>
      <c r="C273" s="62"/>
      <c r="D273" s="39"/>
      <c r="E273" s="11" t="str">
        <f>IF(AND(B273="",D273&lt;&gt;""),CONCATENATE("&lt;== ",Language!$B$48),IF(OR(B273="",$E$9=""),"",$E$9))</f>
        <v/>
      </c>
      <c r="F273" s="8"/>
      <c r="G273" s="2"/>
    </row>
    <row r="274" spans="1:7" ht="17.25" customHeight="1" x14ac:dyDescent="0.2">
      <c r="A274" s="2"/>
      <c r="B274" s="22" t="str">
        <f>IF(ISNUMBER(D274),MAX($B$26:B273)+1,"")</f>
        <v/>
      </c>
      <c r="C274" s="62"/>
      <c r="D274" s="39"/>
      <c r="E274" s="11" t="str">
        <f>IF(AND(B274="",D274&lt;&gt;""),CONCATENATE("&lt;== ",Language!$B$48),IF(OR(B274="",$E$9=""),"",$E$9))</f>
        <v/>
      </c>
      <c r="F274" s="8"/>
      <c r="G274" s="2"/>
    </row>
    <row r="275" spans="1:7" ht="17.25" customHeight="1" x14ac:dyDescent="0.2">
      <c r="A275" s="2"/>
      <c r="B275" s="22" t="str">
        <f>IF(ISNUMBER(D275),MAX($B$26:B274)+1,"")</f>
        <v/>
      </c>
      <c r="C275" s="62"/>
      <c r="D275" s="39"/>
      <c r="E275" s="11" t="str">
        <f>IF(AND(B275="",D275&lt;&gt;""),CONCATENATE("&lt;== ",Language!$B$48),IF(OR(B275="",$E$9=""),"",$E$9))</f>
        <v/>
      </c>
      <c r="F275" s="8"/>
      <c r="G275" s="2"/>
    </row>
    <row r="276" spans="1:7" ht="17.25" customHeight="1" x14ac:dyDescent="0.2">
      <c r="A276" s="2"/>
      <c r="B276" s="22" t="str">
        <f>IF(ISNUMBER(D276),MAX($B$26:B275)+1,"")</f>
        <v/>
      </c>
      <c r="C276" s="62"/>
      <c r="D276" s="39"/>
      <c r="E276" s="11" t="str">
        <f>IF(AND(B276="",D276&lt;&gt;""),CONCATENATE("&lt;== ",Language!$B$48),IF(OR(B276="",$E$9=""),"",$E$9))</f>
        <v/>
      </c>
      <c r="F276" s="8"/>
      <c r="G276" s="2"/>
    </row>
    <row r="277" spans="1:7" ht="17.25" customHeight="1" x14ac:dyDescent="0.2">
      <c r="A277" s="2"/>
      <c r="B277" s="22" t="str">
        <f>IF(ISNUMBER(D277),MAX($B$26:B276)+1,"")</f>
        <v/>
      </c>
      <c r="C277" s="62"/>
      <c r="D277" s="39"/>
      <c r="E277" s="11" t="str">
        <f>IF(AND(B277="",D277&lt;&gt;""),CONCATENATE("&lt;== ",Language!$B$48),IF(OR(B277="",$E$9=""),"",$E$9))</f>
        <v/>
      </c>
      <c r="F277" s="8"/>
      <c r="G277" s="2"/>
    </row>
    <row r="278" spans="1:7" ht="17.25" customHeight="1" x14ac:dyDescent="0.2">
      <c r="A278" s="2"/>
      <c r="B278" s="22" t="str">
        <f>IF(ISNUMBER(D278),MAX($B$26:B277)+1,"")</f>
        <v/>
      </c>
      <c r="C278" s="62"/>
      <c r="D278" s="39"/>
      <c r="E278" s="11" t="str">
        <f>IF(AND(B278="",D278&lt;&gt;""),CONCATENATE("&lt;== ",Language!$B$48),IF(OR(B278="",$E$9=""),"",$E$9))</f>
        <v/>
      </c>
      <c r="F278" s="8"/>
      <c r="G278" s="2"/>
    </row>
    <row r="279" spans="1:7" ht="17.25" customHeight="1" x14ac:dyDescent="0.2">
      <c r="A279" s="2"/>
      <c r="B279" s="22" t="str">
        <f>IF(ISNUMBER(D279),MAX($B$26:B278)+1,"")</f>
        <v/>
      </c>
      <c r="C279" s="62"/>
      <c r="D279" s="39"/>
      <c r="E279" s="11" t="str">
        <f>IF(AND(B279="",D279&lt;&gt;""),CONCATENATE("&lt;== ",Language!$B$48),IF(OR(B279="",$E$9=""),"",$E$9))</f>
        <v/>
      </c>
      <c r="F279" s="8"/>
      <c r="G279" s="2"/>
    </row>
    <row r="280" spans="1:7" ht="17.25" customHeight="1" x14ac:dyDescent="0.2">
      <c r="A280" s="2"/>
      <c r="B280" s="22" t="str">
        <f>IF(ISNUMBER(D280),MAX($B$26:B279)+1,"")</f>
        <v/>
      </c>
      <c r="C280" s="62"/>
      <c r="D280" s="39"/>
      <c r="E280" s="11" t="str">
        <f>IF(AND(B280="",D280&lt;&gt;""),CONCATENATE("&lt;== ",Language!$B$48),IF(OR(B280="",$E$9=""),"",$E$9))</f>
        <v/>
      </c>
      <c r="F280" s="8"/>
      <c r="G280" s="2"/>
    </row>
    <row r="281" spans="1:7" ht="17.25" customHeight="1" x14ac:dyDescent="0.2">
      <c r="A281" s="2"/>
      <c r="B281" s="22" t="str">
        <f>IF(ISNUMBER(D281),MAX($B$26:B280)+1,"")</f>
        <v/>
      </c>
      <c r="C281" s="62"/>
      <c r="D281" s="39"/>
      <c r="E281" s="11" t="str">
        <f>IF(AND(B281="",D281&lt;&gt;""),CONCATENATE("&lt;== ",Language!$B$48),IF(OR(B281="",$E$9=""),"",$E$9))</f>
        <v/>
      </c>
      <c r="F281" s="8"/>
      <c r="G281" s="2"/>
    </row>
    <row r="282" spans="1:7" ht="17.25" customHeight="1" x14ac:dyDescent="0.2">
      <c r="A282" s="2"/>
      <c r="B282" s="22" t="str">
        <f>IF(ISNUMBER(D282),MAX($B$26:B281)+1,"")</f>
        <v/>
      </c>
      <c r="C282" s="62"/>
      <c r="D282" s="39"/>
      <c r="E282" s="11" t="str">
        <f>IF(AND(B282="",D282&lt;&gt;""),CONCATENATE("&lt;== ",Language!$B$48),IF(OR(B282="",$E$9=""),"",$E$9))</f>
        <v/>
      </c>
      <c r="F282" s="8"/>
      <c r="G282" s="2"/>
    </row>
    <row r="283" spans="1:7" ht="17.25" customHeight="1" x14ac:dyDescent="0.2">
      <c r="A283" s="2"/>
      <c r="B283" s="22" t="str">
        <f>IF(ISNUMBER(D283),MAX($B$26:B282)+1,"")</f>
        <v/>
      </c>
      <c r="C283" s="62"/>
      <c r="D283" s="39"/>
      <c r="E283" s="11" t="str">
        <f>IF(AND(B283="",D283&lt;&gt;""),CONCATENATE("&lt;== ",Language!$B$48),IF(OR(B283="",$E$9=""),"",$E$9))</f>
        <v/>
      </c>
      <c r="F283" s="8"/>
      <c r="G283" s="2"/>
    </row>
    <row r="284" spans="1:7" ht="17.25" customHeight="1" x14ac:dyDescent="0.2">
      <c r="A284" s="2"/>
      <c r="B284" s="22" t="str">
        <f>IF(ISNUMBER(D284),MAX($B$26:B283)+1,"")</f>
        <v/>
      </c>
      <c r="C284" s="62"/>
      <c r="D284" s="39"/>
      <c r="E284" s="11" t="str">
        <f>IF(AND(B284="",D284&lt;&gt;""),CONCATENATE("&lt;== ",Language!$B$48),IF(OR(B284="",$E$9=""),"",$E$9))</f>
        <v/>
      </c>
      <c r="F284" s="8"/>
      <c r="G284" s="2"/>
    </row>
    <row r="285" spans="1:7" ht="17.25" customHeight="1" x14ac:dyDescent="0.2">
      <c r="A285" s="2"/>
      <c r="B285" s="22" t="str">
        <f>IF(ISNUMBER(D285),MAX($B$26:B284)+1,"")</f>
        <v/>
      </c>
      <c r="C285" s="62"/>
      <c r="D285" s="39"/>
      <c r="E285" s="11" t="str">
        <f>IF(AND(B285="",D285&lt;&gt;""),CONCATENATE("&lt;== ",Language!$B$48),IF(OR(B285="",$E$9=""),"",$E$9))</f>
        <v/>
      </c>
      <c r="F285" s="8"/>
      <c r="G285" s="2"/>
    </row>
    <row r="286" spans="1:7" ht="17.25" customHeight="1" x14ac:dyDescent="0.2">
      <c r="A286" s="2"/>
      <c r="B286" s="22" t="str">
        <f>IF(ISNUMBER(D286),MAX($B$26:B285)+1,"")</f>
        <v/>
      </c>
      <c r="C286" s="62"/>
      <c r="D286" s="39"/>
      <c r="E286" s="11" t="str">
        <f>IF(AND(B286="",D286&lt;&gt;""),CONCATENATE("&lt;== ",Language!$B$48),IF(OR(B286="",$E$9=""),"",$E$9))</f>
        <v/>
      </c>
      <c r="F286" s="8"/>
      <c r="G286" s="2"/>
    </row>
    <row r="287" spans="1:7" ht="17.25" customHeight="1" x14ac:dyDescent="0.2">
      <c r="A287" s="2"/>
      <c r="B287" s="22" t="str">
        <f>IF(ISNUMBER(D287),MAX($B$26:B286)+1,"")</f>
        <v/>
      </c>
      <c r="C287" s="62"/>
      <c r="D287" s="39"/>
      <c r="E287" s="11" t="str">
        <f>IF(AND(B287="",D287&lt;&gt;""),CONCATENATE("&lt;== ",Language!$B$48),IF(OR(B287="",$E$9=""),"",$E$9))</f>
        <v/>
      </c>
      <c r="F287" s="8"/>
      <c r="G287" s="2"/>
    </row>
    <row r="288" spans="1:7" ht="17.25" customHeight="1" x14ac:dyDescent="0.2">
      <c r="A288" s="2"/>
      <c r="B288" s="22" t="str">
        <f>IF(ISNUMBER(D288),MAX($B$26:B287)+1,"")</f>
        <v/>
      </c>
      <c r="C288" s="62"/>
      <c r="D288" s="39"/>
      <c r="E288" s="11" t="str">
        <f>IF(AND(B288="",D288&lt;&gt;""),CONCATENATE("&lt;== ",Language!$B$48),IF(OR(B288="",$E$9=""),"",$E$9))</f>
        <v/>
      </c>
      <c r="F288" s="8"/>
      <c r="G288" s="2"/>
    </row>
    <row r="289" spans="1:7" ht="17.25" customHeight="1" x14ac:dyDescent="0.2">
      <c r="A289" s="2"/>
      <c r="B289" s="22" t="str">
        <f>IF(ISNUMBER(D289),MAX($B$26:B288)+1,"")</f>
        <v/>
      </c>
      <c r="C289" s="62"/>
      <c r="D289" s="39"/>
      <c r="E289" s="11" t="str">
        <f>IF(AND(B289="",D289&lt;&gt;""),CONCATENATE("&lt;== ",Language!$B$48),IF(OR(B289="",$E$9=""),"",$E$9))</f>
        <v/>
      </c>
      <c r="F289" s="8"/>
      <c r="G289" s="2"/>
    </row>
    <row r="290" spans="1:7" ht="17.25" customHeight="1" x14ac:dyDescent="0.2">
      <c r="A290" s="2"/>
      <c r="B290" s="22" t="str">
        <f>IF(ISNUMBER(D290),MAX($B$26:B289)+1,"")</f>
        <v/>
      </c>
      <c r="C290" s="62"/>
      <c r="D290" s="39"/>
      <c r="E290" s="11" t="str">
        <f>IF(AND(B290="",D290&lt;&gt;""),CONCATENATE("&lt;== ",Language!$B$48),IF(OR(B290="",$E$9=""),"",$E$9))</f>
        <v/>
      </c>
      <c r="F290" s="8"/>
      <c r="G290" s="2"/>
    </row>
    <row r="291" spans="1:7" ht="17.25" customHeight="1" x14ac:dyDescent="0.2">
      <c r="A291" s="2"/>
      <c r="B291" s="22" t="str">
        <f>IF(ISNUMBER(D291),MAX($B$26:B290)+1,"")</f>
        <v/>
      </c>
      <c r="C291" s="62"/>
      <c r="D291" s="39"/>
      <c r="E291" s="11" t="str">
        <f>IF(AND(B291="",D291&lt;&gt;""),CONCATENATE("&lt;== ",Language!$B$48),IF(OR(B291="",$E$9=""),"",$E$9))</f>
        <v/>
      </c>
      <c r="F291" s="8"/>
      <c r="G291" s="2"/>
    </row>
    <row r="292" spans="1:7" ht="17.25" customHeight="1" x14ac:dyDescent="0.2">
      <c r="A292" s="2"/>
      <c r="B292" s="22" t="str">
        <f>IF(ISNUMBER(D292),MAX($B$26:B291)+1,"")</f>
        <v/>
      </c>
      <c r="C292" s="62"/>
      <c r="D292" s="39"/>
      <c r="E292" s="11" t="str">
        <f>IF(AND(B292="",D292&lt;&gt;""),CONCATENATE("&lt;== ",Language!$B$48),IF(OR(B292="",$E$9=""),"",$E$9))</f>
        <v/>
      </c>
      <c r="F292" s="8"/>
      <c r="G292" s="2"/>
    </row>
    <row r="293" spans="1:7" ht="17.25" customHeight="1" x14ac:dyDescent="0.2">
      <c r="A293" s="2"/>
      <c r="B293" s="22" t="str">
        <f>IF(ISNUMBER(D293),MAX($B$26:B292)+1,"")</f>
        <v/>
      </c>
      <c r="C293" s="62"/>
      <c r="D293" s="39"/>
      <c r="E293" s="11" t="str">
        <f>IF(AND(B293="",D293&lt;&gt;""),CONCATENATE("&lt;== ",Language!$B$48),IF(OR(B293="",$E$9=""),"",$E$9))</f>
        <v/>
      </c>
      <c r="F293" s="8"/>
      <c r="G293" s="2"/>
    </row>
    <row r="294" spans="1:7" ht="17.25" customHeight="1" x14ac:dyDescent="0.2">
      <c r="A294" s="2"/>
      <c r="B294" s="22" t="str">
        <f>IF(ISNUMBER(D294),MAX($B$26:B293)+1,"")</f>
        <v/>
      </c>
      <c r="C294" s="62"/>
      <c r="D294" s="39"/>
      <c r="E294" s="11" t="str">
        <f>IF(AND(B294="",D294&lt;&gt;""),CONCATENATE("&lt;== ",Language!$B$48),IF(OR(B294="",$E$9=""),"",$E$9))</f>
        <v/>
      </c>
      <c r="F294" s="8"/>
      <c r="G294" s="2"/>
    </row>
    <row r="295" spans="1:7" ht="17.25" customHeight="1" x14ac:dyDescent="0.2">
      <c r="A295" s="2"/>
      <c r="B295" s="22" t="str">
        <f>IF(ISNUMBER(D295),MAX($B$26:B294)+1,"")</f>
        <v/>
      </c>
      <c r="C295" s="62"/>
      <c r="D295" s="39"/>
      <c r="E295" s="11" t="str">
        <f>IF(AND(B295="",D295&lt;&gt;""),CONCATENATE("&lt;== ",Language!$B$48),IF(OR(B295="",$E$9=""),"",$E$9))</f>
        <v/>
      </c>
      <c r="F295" s="8"/>
      <c r="G295" s="2"/>
    </row>
    <row r="296" spans="1:7" ht="17.25" customHeight="1" x14ac:dyDescent="0.2">
      <c r="A296" s="2"/>
      <c r="B296" s="22" t="str">
        <f>IF(ISNUMBER(D296),MAX($B$26:B295)+1,"")</f>
        <v/>
      </c>
      <c r="C296" s="62"/>
      <c r="D296" s="39"/>
      <c r="E296" s="11" t="str">
        <f>IF(AND(B296="",D296&lt;&gt;""),CONCATENATE("&lt;== ",Language!$B$48),IF(OR(B296="",$E$9=""),"",$E$9))</f>
        <v/>
      </c>
      <c r="F296" s="8"/>
      <c r="G296" s="2"/>
    </row>
    <row r="297" spans="1:7" ht="17.25" customHeight="1" x14ac:dyDescent="0.2">
      <c r="A297" s="2"/>
      <c r="B297" s="22" t="str">
        <f>IF(ISNUMBER(D297),MAX($B$26:B296)+1,"")</f>
        <v/>
      </c>
      <c r="C297" s="62"/>
      <c r="D297" s="39"/>
      <c r="E297" s="11" t="str">
        <f>IF(AND(B297="",D297&lt;&gt;""),CONCATENATE("&lt;== ",Language!$B$48),IF(OR(B297="",$E$9=""),"",$E$9))</f>
        <v/>
      </c>
      <c r="F297" s="8"/>
      <c r="G297" s="2"/>
    </row>
    <row r="298" spans="1:7" ht="17.25" customHeight="1" x14ac:dyDescent="0.2">
      <c r="A298" s="2"/>
      <c r="B298" s="22" t="str">
        <f>IF(ISNUMBER(D298),MAX($B$26:B297)+1,"")</f>
        <v/>
      </c>
      <c r="C298" s="62"/>
      <c r="D298" s="39"/>
      <c r="E298" s="11" t="str">
        <f>IF(AND(B298="",D298&lt;&gt;""),CONCATENATE("&lt;== ",Language!$B$48),IF(OR(B298="",$E$9=""),"",$E$9))</f>
        <v/>
      </c>
      <c r="F298" s="8"/>
      <c r="G298" s="2"/>
    </row>
    <row r="299" spans="1:7" ht="17.25" customHeight="1" x14ac:dyDescent="0.2">
      <c r="A299" s="2"/>
      <c r="B299" s="22" t="str">
        <f>IF(ISNUMBER(D299),MAX($B$26:B298)+1,"")</f>
        <v/>
      </c>
      <c r="C299" s="62"/>
      <c r="D299" s="39"/>
      <c r="E299" s="11" t="str">
        <f>IF(AND(B299="",D299&lt;&gt;""),CONCATENATE("&lt;== ",Language!$B$48),IF(OR(B299="",$E$9=""),"",$E$9))</f>
        <v/>
      </c>
      <c r="F299" s="8"/>
      <c r="G299" s="2"/>
    </row>
    <row r="300" spans="1:7" ht="17.25" customHeight="1" x14ac:dyDescent="0.2">
      <c r="A300" s="2"/>
      <c r="B300" s="22" t="str">
        <f>IF(ISNUMBER(D300),MAX($B$26:B299)+1,"")</f>
        <v/>
      </c>
      <c r="C300" s="62"/>
      <c r="D300" s="39"/>
      <c r="E300" s="11" t="str">
        <f>IF(AND(B300="",D300&lt;&gt;""),CONCATENATE("&lt;== ",Language!$B$48),IF(OR(B300="",$E$9=""),"",$E$9))</f>
        <v/>
      </c>
      <c r="F300" s="8"/>
      <c r="G300" s="2"/>
    </row>
    <row r="301" spans="1:7" ht="17.25" customHeight="1" x14ac:dyDescent="0.2">
      <c r="A301" s="2"/>
      <c r="B301" s="22" t="str">
        <f>IF(ISNUMBER(D301),MAX($B$26:B300)+1,"")</f>
        <v/>
      </c>
      <c r="C301" s="62"/>
      <c r="D301" s="39"/>
      <c r="E301" s="11" t="str">
        <f>IF(AND(B301="",D301&lt;&gt;""),CONCATENATE("&lt;== ",Language!$B$48),IF(OR(B301="",$E$9=""),"",$E$9))</f>
        <v/>
      </c>
      <c r="F301" s="8"/>
      <c r="G301" s="2"/>
    </row>
    <row r="302" spans="1:7" ht="17.25" customHeight="1" x14ac:dyDescent="0.2">
      <c r="A302" s="2"/>
      <c r="B302" s="22" t="str">
        <f>IF(ISNUMBER(D302),MAX($B$26:B301)+1,"")</f>
        <v/>
      </c>
      <c r="C302" s="62"/>
      <c r="D302" s="39"/>
      <c r="E302" s="11" t="str">
        <f>IF(AND(B302="",D302&lt;&gt;""),CONCATENATE("&lt;== ",Language!$B$48),IF(OR(B302="",$E$9=""),"",$E$9))</f>
        <v/>
      </c>
      <c r="F302" s="8"/>
      <c r="G302" s="2"/>
    </row>
    <row r="303" spans="1:7" ht="17.25" customHeight="1" x14ac:dyDescent="0.2">
      <c r="A303" s="2"/>
      <c r="B303" s="22" t="str">
        <f>IF(ISNUMBER(D303),MAX($B$26:B302)+1,"")</f>
        <v/>
      </c>
      <c r="C303" s="62"/>
      <c r="D303" s="39"/>
      <c r="E303" s="11" t="str">
        <f>IF(AND(B303="",D303&lt;&gt;""),CONCATENATE("&lt;== ",Language!$B$48),IF(OR(B303="",$E$9=""),"",$E$9))</f>
        <v/>
      </c>
      <c r="F303" s="8"/>
      <c r="G303" s="2"/>
    </row>
    <row r="304" spans="1:7" ht="17.25" customHeight="1" x14ac:dyDescent="0.2">
      <c r="A304" s="2"/>
      <c r="B304" s="22" t="str">
        <f>IF(ISNUMBER(D304),MAX($B$26:B303)+1,"")</f>
        <v/>
      </c>
      <c r="C304" s="62"/>
      <c r="D304" s="39"/>
      <c r="E304" s="11" t="str">
        <f>IF(AND(B304="",D304&lt;&gt;""),CONCATENATE("&lt;== ",Language!$B$48),IF(OR(B304="",$E$9=""),"",$E$9))</f>
        <v/>
      </c>
      <c r="F304" s="8"/>
      <c r="G304" s="2"/>
    </row>
    <row r="305" spans="1:7" ht="17.25" customHeight="1" x14ac:dyDescent="0.2">
      <c r="A305" s="2"/>
      <c r="B305" s="22" t="str">
        <f>IF(ISNUMBER(D305),MAX($B$26:B304)+1,"")</f>
        <v/>
      </c>
      <c r="C305" s="62"/>
      <c r="D305" s="39"/>
      <c r="E305" s="11" t="str">
        <f>IF(AND(B305="",D305&lt;&gt;""),CONCATENATE("&lt;== ",Language!$B$48),IF(OR(B305="",$E$9=""),"",$E$9))</f>
        <v/>
      </c>
      <c r="F305" s="8"/>
      <c r="G305" s="2"/>
    </row>
    <row r="306" spans="1:7" ht="17.25" customHeight="1" x14ac:dyDescent="0.2">
      <c r="A306" s="2"/>
      <c r="B306" s="22" t="str">
        <f>IF(ISNUMBER(D306),MAX($B$26:B305)+1,"")</f>
        <v/>
      </c>
      <c r="C306" s="62"/>
      <c r="D306" s="39"/>
      <c r="E306" s="11" t="str">
        <f>IF(AND(B306="",D306&lt;&gt;""),CONCATENATE("&lt;== ",Language!$B$48),IF(OR(B306="",$E$9=""),"",$E$9))</f>
        <v/>
      </c>
      <c r="F306" s="8"/>
      <c r="G306" s="2"/>
    </row>
    <row r="307" spans="1:7" ht="17.25" customHeight="1" x14ac:dyDescent="0.2">
      <c r="A307" s="2"/>
      <c r="B307" s="22" t="str">
        <f>IF(ISNUMBER(D307),MAX($B$26:B306)+1,"")</f>
        <v/>
      </c>
      <c r="C307" s="62"/>
      <c r="D307" s="39"/>
      <c r="E307" s="11" t="str">
        <f>IF(AND(B307="",D307&lt;&gt;""),CONCATENATE("&lt;== ",Language!$B$48),IF(OR(B307="",$E$9=""),"",$E$9))</f>
        <v/>
      </c>
      <c r="F307" s="8"/>
      <c r="G307" s="2"/>
    </row>
    <row r="308" spans="1:7" ht="17.25" customHeight="1" x14ac:dyDescent="0.2">
      <c r="A308" s="2"/>
      <c r="B308" s="22" t="str">
        <f>IF(ISNUMBER(D308),MAX($B$26:B307)+1,"")</f>
        <v/>
      </c>
      <c r="C308" s="62"/>
      <c r="D308" s="39"/>
      <c r="E308" s="11" t="str">
        <f>IF(AND(B308="",D308&lt;&gt;""),CONCATENATE("&lt;== ",Language!$B$48),IF(OR(B308="",$E$9=""),"",$E$9))</f>
        <v/>
      </c>
      <c r="F308" s="8"/>
      <c r="G308" s="2"/>
    </row>
    <row r="309" spans="1:7" ht="17.25" customHeight="1" x14ac:dyDescent="0.2">
      <c r="A309" s="2"/>
      <c r="B309" s="22" t="str">
        <f>IF(ISNUMBER(D309),MAX($B$26:B308)+1,"")</f>
        <v/>
      </c>
      <c r="C309" s="62"/>
      <c r="D309" s="39"/>
      <c r="E309" s="11" t="str">
        <f>IF(AND(B309="",D309&lt;&gt;""),CONCATENATE("&lt;== ",Language!$B$48),IF(OR(B309="",$E$9=""),"",$E$9))</f>
        <v/>
      </c>
      <c r="F309" s="8"/>
      <c r="G309" s="2"/>
    </row>
    <row r="310" spans="1:7" ht="17.25" customHeight="1" x14ac:dyDescent="0.2">
      <c r="A310" s="2"/>
      <c r="B310" s="22" t="str">
        <f>IF(ISNUMBER(D310),MAX($B$26:B309)+1,"")</f>
        <v/>
      </c>
      <c r="C310" s="62"/>
      <c r="D310" s="39"/>
      <c r="E310" s="11" t="str">
        <f>IF(AND(B310="",D310&lt;&gt;""),CONCATENATE("&lt;== ",Language!$B$48),IF(OR(B310="",$E$9=""),"",$E$9))</f>
        <v/>
      </c>
      <c r="F310" s="8"/>
      <c r="G310" s="2"/>
    </row>
    <row r="311" spans="1:7" ht="17.25" customHeight="1" x14ac:dyDescent="0.2">
      <c r="A311" s="2"/>
      <c r="B311" s="22" t="str">
        <f>IF(ISNUMBER(D311),MAX($B$26:B310)+1,"")</f>
        <v/>
      </c>
      <c r="C311" s="62"/>
      <c r="D311" s="39"/>
      <c r="E311" s="11" t="str">
        <f>IF(AND(B311="",D311&lt;&gt;""),CONCATENATE("&lt;== ",Language!$B$48),IF(OR(B311="",$E$9=""),"",$E$9))</f>
        <v/>
      </c>
      <c r="F311" s="8"/>
      <c r="G311" s="2"/>
    </row>
    <row r="312" spans="1:7" ht="17.25" customHeight="1" x14ac:dyDescent="0.2">
      <c r="A312" s="2"/>
      <c r="B312" s="22" t="str">
        <f>IF(ISNUMBER(D312),MAX($B$26:B311)+1,"")</f>
        <v/>
      </c>
      <c r="C312" s="62"/>
      <c r="D312" s="39"/>
      <c r="E312" s="11" t="str">
        <f>IF(AND(B312="",D312&lt;&gt;""),CONCATENATE("&lt;== ",Language!$B$48),IF(OR(B312="",$E$9=""),"",$E$9))</f>
        <v/>
      </c>
      <c r="F312" s="8"/>
      <c r="G312" s="2"/>
    </row>
    <row r="313" spans="1:7" ht="17.25" customHeight="1" x14ac:dyDescent="0.2">
      <c r="A313" s="2"/>
      <c r="B313" s="22" t="str">
        <f>IF(ISNUMBER(D313),MAX($B$26:B312)+1,"")</f>
        <v/>
      </c>
      <c r="C313" s="62"/>
      <c r="D313" s="39"/>
      <c r="E313" s="11" t="str">
        <f>IF(AND(B313="",D313&lt;&gt;""),CONCATENATE("&lt;== ",Language!$B$48),IF(OR(B313="",$E$9=""),"",$E$9))</f>
        <v/>
      </c>
      <c r="F313" s="8"/>
      <c r="G313" s="2"/>
    </row>
    <row r="314" spans="1:7" ht="17.25" customHeight="1" x14ac:dyDescent="0.2">
      <c r="A314" s="2"/>
      <c r="B314" s="22" t="str">
        <f>IF(ISNUMBER(D314),MAX($B$26:B313)+1,"")</f>
        <v/>
      </c>
      <c r="C314" s="62"/>
      <c r="D314" s="39"/>
      <c r="E314" s="11" t="str">
        <f>IF(AND(B314="",D314&lt;&gt;""),CONCATENATE("&lt;== ",Language!$B$48),IF(OR(B314="",$E$9=""),"",$E$9))</f>
        <v/>
      </c>
      <c r="F314" s="8"/>
      <c r="G314" s="2"/>
    </row>
    <row r="315" spans="1:7" ht="17.25" customHeight="1" x14ac:dyDescent="0.2">
      <c r="A315" s="2"/>
      <c r="B315" s="22" t="str">
        <f>IF(ISNUMBER(D315),MAX($B$26:B314)+1,"")</f>
        <v/>
      </c>
      <c r="C315" s="62"/>
      <c r="D315" s="39"/>
      <c r="E315" s="11" t="str">
        <f>IF(AND(B315="",D315&lt;&gt;""),CONCATENATE("&lt;== ",Language!$B$48),IF(OR(B315="",$E$9=""),"",$E$9))</f>
        <v/>
      </c>
      <c r="F315" s="8"/>
      <c r="G315" s="2"/>
    </row>
    <row r="316" spans="1:7" ht="17.25" customHeight="1" x14ac:dyDescent="0.2">
      <c r="A316" s="2"/>
      <c r="B316" s="22" t="str">
        <f>IF(ISNUMBER(D316),MAX($B$26:B315)+1,"")</f>
        <v/>
      </c>
      <c r="C316" s="62"/>
      <c r="D316" s="39"/>
      <c r="E316" s="11" t="str">
        <f>IF(AND(B316="",D316&lt;&gt;""),CONCATENATE("&lt;== ",Language!$B$48),IF(OR(B316="",$E$9=""),"",$E$9))</f>
        <v/>
      </c>
      <c r="F316" s="8"/>
      <c r="G316" s="2"/>
    </row>
    <row r="317" spans="1:7" ht="17.25" customHeight="1" x14ac:dyDescent="0.2">
      <c r="A317" s="2"/>
      <c r="B317" s="22" t="str">
        <f>IF(ISNUMBER(D317),MAX($B$26:B316)+1,"")</f>
        <v/>
      </c>
      <c r="C317" s="62"/>
      <c r="D317" s="39"/>
      <c r="E317" s="11" t="str">
        <f>IF(AND(B317="",D317&lt;&gt;""),CONCATENATE("&lt;== ",Language!$B$48),IF(OR(B317="",$E$9=""),"",$E$9))</f>
        <v/>
      </c>
      <c r="F317" s="8"/>
      <c r="G317" s="2"/>
    </row>
    <row r="318" spans="1:7" ht="17.25" customHeight="1" x14ac:dyDescent="0.2">
      <c r="A318" s="2"/>
      <c r="B318" s="22" t="str">
        <f>IF(ISNUMBER(D318),MAX($B$26:B317)+1,"")</f>
        <v/>
      </c>
      <c r="C318" s="62"/>
      <c r="D318" s="39"/>
      <c r="E318" s="11" t="str">
        <f>IF(AND(B318="",D318&lt;&gt;""),CONCATENATE("&lt;== ",Language!$B$48),IF(OR(B318="",$E$9=""),"",$E$9))</f>
        <v/>
      </c>
      <c r="F318" s="8"/>
      <c r="G318" s="2"/>
    </row>
    <row r="319" spans="1:7" ht="17.25" customHeight="1" x14ac:dyDescent="0.2">
      <c r="A319" s="2"/>
      <c r="B319" s="22" t="str">
        <f>IF(ISNUMBER(D319),MAX($B$26:B318)+1,"")</f>
        <v/>
      </c>
      <c r="C319" s="62"/>
      <c r="D319" s="39"/>
      <c r="E319" s="11" t="str">
        <f>IF(AND(B319="",D319&lt;&gt;""),CONCATENATE("&lt;== ",Language!$B$48),IF(OR(B319="",$E$9=""),"",$E$9))</f>
        <v/>
      </c>
      <c r="F319" s="8"/>
      <c r="G319" s="2"/>
    </row>
    <row r="320" spans="1:7" ht="17.25" customHeight="1" x14ac:dyDescent="0.2">
      <c r="A320" s="2"/>
      <c r="B320" s="22" t="str">
        <f>IF(ISNUMBER(D320),MAX($B$26:B319)+1,"")</f>
        <v/>
      </c>
      <c r="C320" s="62"/>
      <c r="D320" s="39"/>
      <c r="E320" s="11" t="str">
        <f>IF(AND(B320="",D320&lt;&gt;""),CONCATENATE("&lt;== ",Language!$B$48),IF(OR(B320="",$E$9=""),"",$E$9))</f>
        <v/>
      </c>
      <c r="F320" s="8"/>
      <c r="G320" s="2"/>
    </row>
    <row r="321" spans="1:7" ht="17.25" customHeight="1" x14ac:dyDescent="0.2">
      <c r="A321" s="2"/>
      <c r="B321" s="22" t="str">
        <f>IF(ISNUMBER(D321),MAX($B$26:B320)+1,"")</f>
        <v/>
      </c>
      <c r="C321" s="62"/>
      <c r="D321" s="39"/>
      <c r="E321" s="11" t="str">
        <f>IF(AND(B321="",D321&lt;&gt;""),CONCATENATE("&lt;== ",Language!$B$48),IF(OR(B321="",$E$9=""),"",$E$9))</f>
        <v/>
      </c>
      <c r="F321" s="8"/>
      <c r="G321" s="2"/>
    </row>
    <row r="322" spans="1:7" ht="17.25" customHeight="1" x14ac:dyDescent="0.2">
      <c r="A322" s="2"/>
      <c r="B322" s="22" t="str">
        <f>IF(ISNUMBER(D322),MAX($B$26:B321)+1,"")</f>
        <v/>
      </c>
      <c r="C322" s="62"/>
      <c r="D322" s="39"/>
      <c r="E322" s="11" t="str">
        <f>IF(AND(B322="",D322&lt;&gt;""),CONCATENATE("&lt;== ",Language!$B$48),IF(OR(B322="",$E$9=""),"",$E$9))</f>
        <v/>
      </c>
      <c r="F322" s="8"/>
      <c r="G322" s="2"/>
    </row>
    <row r="323" spans="1:7" ht="17.25" customHeight="1" x14ac:dyDescent="0.2">
      <c r="A323" s="2"/>
      <c r="B323" s="22" t="str">
        <f>IF(ISNUMBER(D323),MAX($B$26:B322)+1,"")</f>
        <v/>
      </c>
      <c r="C323" s="62"/>
      <c r="D323" s="39"/>
      <c r="E323" s="11" t="str">
        <f>IF(AND(B323="",D323&lt;&gt;""),CONCATENATE("&lt;== ",Language!$B$48),IF(OR(B323="",$E$9=""),"",$E$9))</f>
        <v/>
      </c>
      <c r="F323" s="8"/>
      <c r="G323" s="2"/>
    </row>
    <row r="324" spans="1:7" ht="17.25" customHeight="1" x14ac:dyDescent="0.2">
      <c r="A324" s="2"/>
      <c r="B324" s="22" t="str">
        <f>IF(ISNUMBER(D324),MAX($B$26:B323)+1,"")</f>
        <v/>
      </c>
      <c r="C324" s="62"/>
      <c r="D324" s="39"/>
      <c r="E324" s="11" t="str">
        <f>IF(AND(B324="",D324&lt;&gt;""),CONCATENATE("&lt;== ",Language!$B$48),IF(OR(B324="",$E$9=""),"",$E$9))</f>
        <v/>
      </c>
      <c r="F324" s="8"/>
      <c r="G324" s="2"/>
    </row>
    <row r="325" spans="1:7" ht="17.25" customHeight="1" x14ac:dyDescent="0.2">
      <c r="A325" s="2"/>
      <c r="B325" s="22" t="str">
        <f>IF(ISNUMBER(D325),MAX($B$26:B324)+1,"")</f>
        <v/>
      </c>
      <c r="C325" s="62"/>
      <c r="D325" s="39"/>
      <c r="E325" s="11" t="str">
        <f>IF(AND(B325="",D325&lt;&gt;""),CONCATENATE("&lt;== ",Language!$B$48),IF(OR(B325="",$E$9=""),"",$E$9))</f>
        <v/>
      </c>
      <c r="F325" s="8"/>
      <c r="G325" s="2"/>
    </row>
    <row r="326" spans="1:7" ht="17.25" customHeight="1" x14ac:dyDescent="0.2">
      <c r="A326" s="2"/>
      <c r="B326" s="22" t="str">
        <f>IF(ISNUMBER(D326),MAX($B$26:B325)+1,"")</f>
        <v/>
      </c>
      <c r="C326" s="62"/>
      <c r="D326" s="39"/>
      <c r="E326" s="11" t="str">
        <f>IF(AND(B326="",D326&lt;&gt;""),CONCATENATE("&lt;== ",Language!$B$48),IF(OR(B326="",$E$9=""),"",$E$9))</f>
        <v/>
      </c>
      <c r="F326" s="8"/>
      <c r="G326" s="2"/>
    </row>
    <row r="327" spans="1:7" ht="17.25" customHeight="1" x14ac:dyDescent="0.2">
      <c r="A327" s="2"/>
      <c r="B327" s="22" t="str">
        <f>IF(ISNUMBER(D327),MAX($B$26:B326)+1,"")</f>
        <v/>
      </c>
      <c r="C327" s="62"/>
      <c r="D327" s="39"/>
      <c r="E327" s="11" t="str">
        <f>IF(AND(B327="",D327&lt;&gt;""),CONCATENATE("&lt;== ",Language!$B$48),IF(OR(B327="",$E$9=""),"",$E$9))</f>
        <v/>
      </c>
      <c r="F327" s="8"/>
      <c r="G327" s="2"/>
    </row>
    <row r="328" spans="1:7" ht="17.25" customHeight="1" x14ac:dyDescent="0.2">
      <c r="A328" s="2"/>
      <c r="B328" s="22" t="str">
        <f>IF(ISNUMBER(D328),MAX($B$26:B327)+1,"")</f>
        <v/>
      </c>
      <c r="C328" s="62"/>
      <c r="D328" s="39"/>
      <c r="E328" s="11" t="str">
        <f>IF(AND(B328="",D328&lt;&gt;""),CONCATENATE("&lt;== ",Language!$B$48),IF(OR(B328="",$E$9=""),"",$E$9))</f>
        <v/>
      </c>
      <c r="F328" s="8"/>
      <c r="G328" s="2"/>
    </row>
    <row r="329" spans="1:7" ht="17.25" customHeight="1" x14ac:dyDescent="0.2">
      <c r="A329" s="2"/>
      <c r="B329" s="22" t="str">
        <f>IF(ISNUMBER(D329),MAX($B$26:B328)+1,"")</f>
        <v/>
      </c>
      <c r="C329" s="62"/>
      <c r="D329" s="39"/>
      <c r="E329" s="11" t="str">
        <f>IF(AND(B329="",D329&lt;&gt;""),CONCATENATE("&lt;== ",Language!$B$48),IF(OR(B329="",$E$9=""),"",$E$9))</f>
        <v/>
      </c>
      <c r="F329" s="8"/>
      <c r="G329" s="2"/>
    </row>
    <row r="330" spans="1:7" ht="17.25" customHeight="1" x14ac:dyDescent="0.2">
      <c r="A330" s="2"/>
      <c r="B330" s="22" t="str">
        <f>IF(ISNUMBER(D330),MAX($B$26:B329)+1,"")</f>
        <v/>
      </c>
      <c r="C330" s="62"/>
      <c r="D330" s="39"/>
      <c r="E330" s="11" t="str">
        <f>IF(AND(B330="",D330&lt;&gt;""),CONCATENATE("&lt;== ",Language!$B$48),IF(OR(B330="",$E$9=""),"",$E$9))</f>
        <v/>
      </c>
      <c r="F330" s="8"/>
      <c r="G330" s="2"/>
    </row>
    <row r="331" spans="1:7" ht="17.25" customHeight="1" x14ac:dyDescent="0.2">
      <c r="A331" s="2"/>
      <c r="B331" s="22" t="str">
        <f>IF(ISNUMBER(D331),MAX($B$26:B330)+1,"")</f>
        <v/>
      </c>
      <c r="C331" s="62"/>
      <c r="D331" s="39"/>
      <c r="E331" s="11" t="str">
        <f>IF(AND(B331="",D331&lt;&gt;""),CONCATENATE("&lt;== ",Language!$B$48),IF(OR(B331="",$E$9=""),"",$E$9))</f>
        <v/>
      </c>
      <c r="F331" s="8"/>
      <c r="G331" s="2"/>
    </row>
    <row r="332" spans="1:7" ht="17.25" customHeight="1" x14ac:dyDescent="0.2">
      <c r="A332" s="2"/>
      <c r="B332" s="22" t="str">
        <f>IF(ISNUMBER(D332),MAX($B$26:B331)+1,"")</f>
        <v/>
      </c>
      <c r="C332" s="62"/>
      <c r="D332" s="39"/>
      <c r="E332" s="11" t="str">
        <f>IF(AND(B332="",D332&lt;&gt;""),CONCATENATE("&lt;== ",Language!$B$48),IF(OR(B332="",$E$9=""),"",$E$9))</f>
        <v/>
      </c>
      <c r="F332" s="8"/>
      <c r="G332" s="2"/>
    </row>
    <row r="333" spans="1:7" ht="17.25" customHeight="1" x14ac:dyDescent="0.2">
      <c r="A333" s="2"/>
      <c r="B333" s="22" t="str">
        <f>IF(ISNUMBER(D333),MAX($B$26:B332)+1,"")</f>
        <v/>
      </c>
      <c r="C333" s="62"/>
      <c r="D333" s="39"/>
      <c r="E333" s="11" t="str">
        <f>IF(AND(B333="",D333&lt;&gt;""),CONCATENATE("&lt;== ",Language!$B$48),IF(OR(B333="",$E$9=""),"",$E$9))</f>
        <v/>
      </c>
      <c r="F333" s="8"/>
      <c r="G333" s="2"/>
    </row>
    <row r="334" spans="1:7" ht="17.25" customHeight="1" x14ac:dyDescent="0.2">
      <c r="A334" s="2"/>
      <c r="B334" s="22" t="str">
        <f>IF(ISNUMBER(D334),MAX($B$26:B333)+1,"")</f>
        <v/>
      </c>
      <c r="C334" s="62"/>
      <c r="D334" s="39"/>
      <c r="E334" s="11" t="str">
        <f>IF(AND(B334="",D334&lt;&gt;""),CONCATENATE("&lt;== ",Language!$B$48),IF(OR(B334="",$E$9=""),"",$E$9))</f>
        <v/>
      </c>
      <c r="F334" s="8"/>
      <c r="G334" s="2"/>
    </row>
    <row r="335" spans="1:7" ht="17.25" customHeight="1" x14ac:dyDescent="0.2">
      <c r="A335" s="2"/>
      <c r="B335" s="22" t="str">
        <f>IF(ISNUMBER(D335),MAX($B$26:B334)+1,"")</f>
        <v/>
      </c>
      <c r="C335" s="62"/>
      <c r="D335" s="39"/>
      <c r="E335" s="11" t="str">
        <f>IF(AND(B335="",D335&lt;&gt;""),CONCATENATE("&lt;== ",Language!$B$48),IF(OR(B335="",$E$9=""),"",$E$9))</f>
        <v/>
      </c>
      <c r="F335" s="8"/>
      <c r="G335" s="2"/>
    </row>
    <row r="336" spans="1:7" ht="17.25" customHeight="1" x14ac:dyDescent="0.2">
      <c r="A336" s="2"/>
      <c r="B336" s="22" t="str">
        <f>IF(ISNUMBER(D336),MAX($B$26:B335)+1,"")</f>
        <v/>
      </c>
      <c r="C336" s="62"/>
      <c r="D336" s="39"/>
      <c r="E336" s="11" t="str">
        <f>IF(AND(B336="",D336&lt;&gt;""),CONCATENATE("&lt;== ",Language!$B$48),IF(OR(B336="",$E$9=""),"",$E$9))</f>
        <v/>
      </c>
      <c r="F336" s="8"/>
      <c r="G336" s="2"/>
    </row>
    <row r="337" spans="1:7" ht="17.25" customHeight="1" x14ac:dyDescent="0.2">
      <c r="A337" s="2"/>
      <c r="B337" s="22" t="str">
        <f>IF(ISNUMBER(D337),MAX($B$26:B336)+1,"")</f>
        <v/>
      </c>
      <c r="C337" s="62"/>
      <c r="D337" s="39"/>
      <c r="E337" s="11" t="str">
        <f>IF(AND(B337="",D337&lt;&gt;""),CONCATENATE("&lt;== ",Language!$B$48),IF(OR(B337="",$E$9=""),"",$E$9))</f>
        <v/>
      </c>
      <c r="F337" s="8"/>
      <c r="G337" s="2"/>
    </row>
    <row r="338" spans="1:7" ht="17.25" customHeight="1" x14ac:dyDescent="0.2">
      <c r="A338" s="2"/>
      <c r="B338" s="22" t="str">
        <f>IF(ISNUMBER(D338),MAX($B$26:B337)+1,"")</f>
        <v/>
      </c>
      <c r="C338" s="62"/>
      <c r="D338" s="39"/>
      <c r="E338" s="11" t="str">
        <f>IF(AND(B338="",D338&lt;&gt;""),CONCATENATE("&lt;== ",Language!$B$48),IF(OR(B338="",$E$9=""),"",$E$9))</f>
        <v/>
      </c>
      <c r="F338" s="8"/>
      <c r="G338" s="2"/>
    </row>
    <row r="339" spans="1:7" ht="17.25" customHeight="1" x14ac:dyDescent="0.2">
      <c r="A339" s="2"/>
      <c r="B339" s="22" t="str">
        <f>IF(ISNUMBER(D339),MAX($B$26:B338)+1,"")</f>
        <v/>
      </c>
      <c r="C339" s="62"/>
      <c r="D339" s="39"/>
      <c r="E339" s="11" t="str">
        <f>IF(AND(B339="",D339&lt;&gt;""),CONCATENATE("&lt;== ",Language!$B$48),IF(OR(B339="",$E$9=""),"",$E$9))</f>
        <v/>
      </c>
      <c r="F339" s="8"/>
      <c r="G339" s="2"/>
    </row>
    <row r="340" spans="1:7" ht="17.25" customHeight="1" x14ac:dyDescent="0.2">
      <c r="A340" s="2"/>
      <c r="B340" s="22" t="str">
        <f>IF(ISNUMBER(D340),MAX($B$26:B339)+1,"")</f>
        <v/>
      </c>
      <c r="C340" s="62"/>
      <c r="D340" s="39"/>
      <c r="E340" s="11" t="str">
        <f>IF(AND(B340="",D340&lt;&gt;""),CONCATENATE("&lt;== ",Language!$B$48),IF(OR(B340="",$E$9=""),"",$E$9))</f>
        <v/>
      </c>
      <c r="F340" s="8"/>
      <c r="G340" s="2"/>
    </row>
    <row r="341" spans="1:7" ht="17.25" customHeight="1" x14ac:dyDescent="0.2">
      <c r="A341" s="2"/>
      <c r="B341" s="22" t="str">
        <f>IF(ISNUMBER(D341),MAX($B$26:B340)+1,"")</f>
        <v/>
      </c>
      <c r="C341" s="62"/>
      <c r="D341" s="39"/>
      <c r="E341" s="11" t="str">
        <f>IF(AND(B341="",D341&lt;&gt;""),CONCATENATE("&lt;== ",Language!$B$48),IF(OR(B341="",$E$9=""),"",$E$9))</f>
        <v/>
      </c>
      <c r="F341" s="8"/>
      <c r="G341" s="2"/>
    </row>
    <row r="342" spans="1:7" ht="17.25" customHeight="1" x14ac:dyDescent="0.2">
      <c r="A342" s="2"/>
      <c r="B342" s="22" t="str">
        <f>IF(ISNUMBER(D342),MAX($B$26:B341)+1,"")</f>
        <v/>
      </c>
      <c r="C342" s="62"/>
      <c r="D342" s="39"/>
      <c r="E342" s="11" t="str">
        <f>IF(AND(B342="",D342&lt;&gt;""),CONCATENATE("&lt;== ",Language!$B$48),IF(OR(B342="",$E$9=""),"",$E$9))</f>
        <v/>
      </c>
      <c r="F342" s="8"/>
      <c r="G342" s="2"/>
    </row>
    <row r="343" spans="1:7" ht="17.25" customHeight="1" x14ac:dyDescent="0.2">
      <c r="A343" s="2"/>
      <c r="B343" s="22" t="str">
        <f>IF(ISNUMBER(D343),MAX($B$26:B342)+1,"")</f>
        <v/>
      </c>
      <c r="C343" s="62"/>
      <c r="D343" s="39"/>
      <c r="E343" s="11" t="str">
        <f>IF(AND(B343="",D343&lt;&gt;""),CONCATENATE("&lt;== ",Language!$B$48),IF(OR(B343="",$E$9=""),"",$E$9))</f>
        <v/>
      </c>
      <c r="F343" s="8"/>
      <c r="G343" s="2"/>
    </row>
    <row r="344" spans="1:7" ht="17.25" customHeight="1" x14ac:dyDescent="0.2">
      <c r="A344" s="2"/>
      <c r="B344" s="22" t="str">
        <f>IF(ISNUMBER(D344),MAX($B$26:B343)+1,"")</f>
        <v/>
      </c>
      <c r="C344" s="62"/>
      <c r="D344" s="39"/>
      <c r="E344" s="11" t="str">
        <f>IF(AND(B344="",D344&lt;&gt;""),CONCATENATE("&lt;== ",Language!$B$48),IF(OR(B344="",$E$9=""),"",$E$9))</f>
        <v/>
      </c>
      <c r="F344" s="8"/>
      <c r="G344" s="2"/>
    </row>
    <row r="345" spans="1:7" ht="17.25" customHeight="1" x14ac:dyDescent="0.2">
      <c r="A345" s="2"/>
      <c r="B345" s="22" t="str">
        <f>IF(ISNUMBER(D345),MAX($B$26:B344)+1,"")</f>
        <v/>
      </c>
      <c r="C345" s="62"/>
      <c r="D345" s="39"/>
      <c r="E345" s="11" t="str">
        <f>IF(AND(B345="",D345&lt;&gt;""),CONCATENATE("&lt;== ",Language!$B$48),IF(OR(B345="",$E$9=""),"",$E$9))</f>
        <v/>
      </c>
      <c r="F345" s="8"/>
      <c r="G345" s="2"/>
    </row>
    <row r="346" spans="1:7" ht="17.25" customHeight="1" x14ac:dyDescent="0.2">
      <c r="A346" s="2"/>
      <c r="B346" s="22" t="str">
        <f>IF(ISNUMBER(D346),MAX($B$26:B345)+1,"")</f>
        <v/>
      </c>
      <c r="C346" s="62"/>
      <c r="D346" s="39"/>
      <c r="E346" s="11" t="str">
        <f>IF(AND(B346="",D346&lt;&gt;""),CONCATENATE("&lt;== ",Language!$B$48),IF(OR(B346="",$E$9=""),"",$E$9))</f>
        <v/>
      </c>
      <c r="F346" s="8"/>
      <c r="G346" s="2"/>
    </row>
    <row r="347" spans="1:7" ht="17.25" customHeight="1" x14ac:dyDescent="0.2">
      <c r="A347" s="2"/>
      <c r="B347" s="22" t="str">
        <f>IF(ISNUMBER(D347),MAX($B$26:B346)+1,"")</f>
        <v/>
      </c>
      <c r="C347" s="62"/>
      <c r="D347" s="39"/>
      <c r="E347" s="11" t="str">
        <f>IF(AND(B347="",D347&lt;&gt;""),CONCATENATE("&lt;== ",Language!$B$48),IF(OR(B347="",$E$9=""),"",$E$9))</f>
        <v/>
      </c>
      <c r="F347" s="8"/>
      <c r="G347" s="2"/>
    </row>
    <row r="348" spans="1:7" ht="17.25" customHeight="1" x14ac:dyDescent="0.2">
      <c r="A348" s="2"/>
      <c r="B348" s="22" t="str">
        <f>IF(ISNUMBER(D348),MAX($B$26:B347)+1,"")</f>
        <v/>
      </c>
      <c r="C348" s="62"/>
      <c r="D348" s="39"/>
      <c r="E348" s="11" t="str">
        <f>IF(AND(B348="",D348&lt;&gt;""),CONCATENATE("&lt;== ",Language!$B$48),IF(OR(B348="",$E$9=""),"",$E$9))</f>
        <v/>
      </c>
      <c r="F348" s="8"/>
      <c r="G348" s="2"/>
    </row>
    <row r="349" spans="1:7" ht="17.25" customHeight="1" x14ac:dyDescent="0.2">
      <c r="A349" s="2"/>
      <c r="B349" s="22" t="str">
        <f>IF(ISNUMBER(D349),MAX($B$26:B348)+1,"")</f>
        <v/>
      </c>
      <c r="C349" s="62"/>
      <c r="D349" s="39"/>
      <c r="E349" s="11" t="str">
        <f>IF(AND(B349="",D349&lt;&gt;""),CONCATENATE("&lt;== ",Language!$B$48),IF(OR(B349="",$E$9=""),"",$E$9))</f>
        <v/>
      </c>
      <c r="F349" s="8"/>
      <c r="G349" s="2"/>
    </row>
    <row r="350" spans="1:7" ht="17.25" customHeight="1" x14ac:dyDescent="0.2">
      <c r="A350" s="2"/>
      <c r="B350" s="22" t="str">
        <f>IF(ISNUMBER(D350),MAX($B$26:B349)+1,"")</f>
        <v/>
      </c>
      <c r="C350" s="62"/>
      <c r="D350" s="39"/>
      <c r="E350" s="11" t="str">
        <f>IF(AND(B350="",D350&lt;&gt;""),CONCATENATE("&lt;== ",Language!$B$48),IF(OR(B350="",$E$9=""),"",$E$9))</f>
        <v/>
      </c>
      <c r="F350" s="8"/>
      <c r="G350" s="2"/>
    </row>
    <row r="351" spans="1:7" ht="17.25" customHeight="1" x14ac:dyDescent="0.2">
      <c r="A351" s="2"/>
      <c r="B351" s="22" t="str">
        <f>IF(ISNUMBER(D351),MAX($B$26:B350)+1,"")</f>
        <v/>
      </c>
      <c r="C351" s="62"/>
      <c r="D351" s="39"/>
      <c r="E351" s="11" t="str">
        <f>IF(AND(B351="",D351&lt;&gt;""),CONCATENATE("&lt;== ",Language!$B$48),IF(OR(B351="",$E$9=""),"",$E$9))</f>
        <v/>
      </c>
      <c r="F351" s="8"/>
      <c r="G351" s="2"/>
    </row>
    <row r="352" spans="1:7" ht="17.25" customHeight="1" x14ac:dyDescent="0.2">
      <c r="A352" s="2"/>
      <c r="B352" s="22" t="str">
        <f>IF(ISNUMBER(D352),MAX($B$26:B351)+1,"")</f>
        <v/>
      </c>
      <c r="C352" s="62"/>
      <c r="D352" s="39"/>
      <c r="E352" s="11" t="str">
        <f>IF(AND(B352="",D352&lt;&gt;""),CONCATENATE("&lt;== ",Language!$B$48),IF(OR(B352="",$E$9=""),"",$E$9))</f>
        <v/>
      </c>
      <c r="F352" s="8"/>
      <c r="G352" s="2"/>
    </row>
    <row r="353" spans="1:7" ht="17.25" customHeight="1" x14ac:dyDescent="0.2">
      <c r="A353" s="2"/>
      <c r="B353" s="22" t="str">
        <f>IF(ISNUMBER(D353),MAX($B$26:B352)+1,"")</f>
        <v/>
      </c>
      <c r="C353" s="62"/>
      <c r="D353" s="39"/>
      <c r="E353" s="11" t="str">
        <f>IF(AND(B353="",D353&lt;&gt;""),CONCATENATE("&lt;== ",Language!$B$48),IF(OR(B353="",$E$9=""),"",$E$9))</f>
        <v/>
      </c>
      <c r="F353" s="8"/>
      <c r="G353" s="2"/>
    </row>
    <row r="354" spans="1:7" ht="17.25" customHeight="1" x14ac:dyDescent="0.2">
      <c r="A354" s="2"/>
      <c r="B354" s="22" t="str">
        <f>IF(ISNUMBER(D354),MAX($B$26:B353)+1,"")</f>
        <v/>
      </c>
      <c r="C354" s="62"/>
      <c r="D354" s="39"/>
      <c r="E354" s="11" t="str">
        <f>IF(AND(B354="",D354&lt;&gt;""),CONCATENATE("&lt;== ",Language!$B$48),IF(OR(B354="",$E$9=""),"",$E$9))</f>
        <v/>
      </c>
      <c r="F354" s="8"/>
      <c r="G354" s="2"/>
    </row>
    <row r="355" spans="1:7" ht="17.25" customHeight="1" x14ac:dyDescent="0.2">
      <c r="A355" s="2"/>
      <c r="B355" s="22" t="str">
        <f>IF(ISNUMBER(D355),MAX($B$26:B354)+1,"")</f>
        <v/>
      </c>
      <c r="C355" s="62"/>
      <c r="D355" s="39"/>
      <c r="E355" s="11" t="str">
        <f>IF(AND(B355="",D355&lt;&gt;""),CONCATENATE("&lt;== ",Language!$B$48),IF(OR(B355="",$E$9=""),"",$E$9))</f>
        <v/>
      </c>
      <c r="F355" s="8"/>
      <c r="G355" s="2"/>
    </row>
    <row r="356" spans="1:7" ht="17.25" customHeight="1" x14ac:dyDescent="0.2">
      <c r="A356" s="2"/>
      <c r="B356" s="22" t="str">
        <f>IF(ISNUMBER(D356),MAX($B$26:B355)+1,"")</f>
        <v/>
      </c>
      <c r="C356" s="62"/>
      <c r="D356" s="39"/>
      <c r="E356" s="11" t="str">
        <f>IF(AND(B356="",D356&lt;&gt;""),CONCATENATE("&lt;== ",Language!$B$48),IF(OR(B356="",$E$9=""),"",$E$9))</f>
        <v/>
      </c>
      <c r="F356" s="8"/>
      <c r="G356" s="2"/>
    </row>
    <row r="357" spans="1:7" ht="17.25" customHeight="1" x14ac:dyDescent="0.2">
      <c r="A357" s="2"/>
      <c r="B357" s="22" t="str">
        <f>IF(ISNUMBER(D357),MAX($B$26:B356)+1,"")</f>
        <v/>
      </c>
      <c r="C357" s="62"/>
      <c r="D357" s="39"/>
      <c r="E357" s="11" t="str">
        <f>IF(AND(B357="",D357&lt;&gt;""),CONCATENATE("&lt;== ",Language!$B$48),IF(OR(B357="",$E$9=""),"",$E$9))</f>
        <v/>
      </c>
      <c r="F357" s="8"/>
      <c r="G357" s="2"/>
    </row>
    <row r="358" spans="1:7" ht="17.25" customHeight="1" x14ac:dyDescent="0.2">
      <c r="A358" s="2"/>
      <c r="B358" s="22" t="str">
        <f>IF(ISNUMBER(D358),MAX($B$26:B357)+1,"")</f>
        <v/>
      </c>
      <c r="C358" s="62"/>
      <c r="D358" s="39"/>
      <c r="E358" s="11" t="str">
        <f>IF(AND(B358="",D358&lt;&gt;""),CONCATENATE("&lt;== ",Language!$B$48),IF(OR(B358="",$E$9=""),"",$E$9))</f>
        <v/>
      </c>
      <c r="F358" s="8"/>
      <c r="G358" s="2"/>
    </row>
    <row r="359" spans="1:7" ht="17.25" customHeight="1" x14ac:dyDescent="0.2">
      <c r="A359" s="2"/>
      <c r="B359" s="22" t="str">
        <f>IF(ISNUMBER(D359),MAX($B$26:B358)+1,"")</f>
        <v/>
      </c>
      <c r="C359" s="62"/>
      <c r="D359" s="39"/>
      <c r="E359" s="11" t="str">
        <f>IF(AND(B359="",D359&lt;&gt;""),CONCATENATE("&lt;== ",Language!$B$48),IF(OR(B359="",$E$9=""),"",$E$9))</f>
        <v/>
      </c>
      <c r="F359" s="8"/>
      <c r="G359" s="2"/>
    </row>
    <row r="360" spans="1:7" ht="17.25" customHeight="1" x14ac:dyDescent="0.2">
      <c r="A360" s="2"/>
      <c r="B360" s="22" t="str">
        <f>IF(ISNUMBER(D360),MAX($B$26:B359)+1,"")</f>
        <v/>
      </c>
      <c r="C360" s="62"/>
      <c r="D360" s="39"/>
      <c r="E360" s="11" t="str">
        <f>IF(AND(B360="",D360&lt;&gt;""),CONCATENATE("&lt;== ",Language!$B$48),IF(OR(B360="",$E$9=""),"",$E$9))</f>
        <v/>
      </c>
      <c r="F360" s="8"/>
      <c r="G360" s="2"/>
    </row>
    <row r="361" spans="1:7" ht="17.25" customHeight="1" x14ac:dyDescent="0.2">
      <c r="A361" s="2"/>
      <c r="B361" s="22" t="str">
        <f>IF(ISNUMBER(D361),MAX($B$26:B360)+1,"")</f>
        <v/>
      </c>
      <c r="C361" s="62"/>
      <c r="D361" s="39"/>
      <c r="E361" s="11" t="str">
        <f>IF(AND(B361="",D361&lt;&gt;""),CONCATENATE("&lt;== ",Language!$B$48),IF(OR(B361="",$E$9=""),"",$E$9))</f>
        <v/>
      </c>
      <c r="F361" s="8"/>
      <c r="G361" s="2"/>
    </row>
    <row r="362" spans="1:7" ht="17.25" customHeight="1" x14ac:dyDescent="0.2">
      <c r="A362" s="2"/>
      <c r="B362" s="22" t="str">
        <f>IF(ISNUMBER(D362),MAX($B$26:B361)+1,"")</f>
        <v/>
      </c>
      <c r="C362" s="62"/>
      <c r="D362" s="39"/>
      <c r="E362" s="11" t="str">
        <f>IF(AND(B362="",D362&lt;&gt;""),CONCATENATE("&lt;== ",Language!$B$48),IF(OR(B362="",$E$9=""),"",$E$9))</f>
        <v/>
      </c>
      <c r="F362" s="8"/>
      <c r="G362" s="2"/>
    </row>
    <row r="363" spans="1:7" ht="17.25" customHeight="1" x14ac:dyDescent="0.2">
      <c r="A363" s="2"/>
      <c r="B363" s="22" t="str">
        <f>IF(ISNUMBER(D363),MAX($B$26:B362)+1,"")</f>
        <v/>
      </c>
      <c r="C363" s="62"/>
      <c r="D363" s="39"/>
      <c r="E363" s="11" t="str">
        <f>IF(AND(B363="",D363&lt;&gt;""),CONCATENATE("&lt;== ",Language!$B$48),IF(OR(B363="",$E$9=""),"",$E$9))</f>
        <v/>
      </c>
      <c r="F363" s="8"/>
      <c r="G363" s="2"/>
    </row>
    <row r="364" spans="1:7" ht="17.25" customHeight="1" x14ac:dyDescent="0.2">
      <c r="A364" s="2"/>
      <c r="B364" s="22" t="str">
        <f>IF(ISNUMBER(D364),MAX($B$26:B363)+1,"")</f>
        <v/>
      </c>
      <c r="C364" s="62"/>
      <c r="D364" s="39"/>
      <c r="E364" s="11" t="str">
        <f>IF(AND(B364="",D364&lt;&gt;""),CONCATENATE("&lt;== ",Language!$B$48),IF(OR(B364="",$E$9=""),"",$E$9))</f>
        <v/>
      </c>
      <c r="F364" s="8"/>
      <c r="G364" s="2"/>
    </row>
    <row r="365" spans="1:7" ht="17.25" customHeight="1" x14ac:dyDescent="0.2">
      <c r="A365" s="2"/>
      <c r="B365" s="22" t="str">
        <f>IF(ISNUMBER(D365),MAX($B$26:B364)+1,"")</f>
        <v/>
      </c>
      <c r="C365" s="62"/>
      <c r="D365" s="39"/>
      <c r="E365" s="11" t="str">
        <f>IF(AND(B365="",D365&lt;&gt;""),CONCATENATE("&lt;== ",Language!$B$48),IF(OR(B365="",$E$9=""),"",$E$9))</f>
        <v/>
      </c>
      <c r="F365" s="8"/>
      <c r="G365" s="2"/>
    </row>
    <row r="366" spans="1:7" ht="17.25" customHeight="1" x14ac:dyDescent="0.2">
      <c r="A366" s="2"/>
      <c r="B366" s="22" t="str">
        <f>IF(ISNUMBER(D366),MAX($B$26:B365)+1,"")</f>
        <v/>
      </c>
      <c r="C366" s="62"/>
      <c r="D366" s="39"/>
      <c r="E366" s="11" t="str">
        <f>IF(AND(B366="",D366&lt;&gt;""),CONCATENATE("&lt;== ",Language!$B$48),IF(OR(B366="",$E$9=""),"",$E$9))</f>
        <v/>
      </c>
      <c r="F366" s="8"/>
      <c r="G366" s="2"/>
    </row>
    <row r="367" spans="1:7" ht="17.25" customHeight="1" x14ac:dyDescent="0.2">
      <c r="A367" s="2"/>
      <c r="B367" s="22" t="str">
        <f>IF(ISNUMBER(D367),MAX($B$26:B366)+1,"")</f>
        <v/>
      </c>
      <c r="C367" s="62"/>
      <c r="D367" s="39"/>
      <c r="E367" s="11" t="str">
        <f>IF(AND(B367="",D367&lt;&gt;""),CONCATENATE("&lt;== ",Language!$B$48),IF(OR(B367="",$E$9=""),"",$E$9))</f>
        <v/>
      </c>
      <c r="F367" s="8"/>
      <c r="G367" s="2"/>
    </row>
    <row r="368" spans="1:7" ht="17.25" customHeight="1" x14ac:dyDescent="0.2">
      <c r="A368" s="2"/>
      <c r="B368" s="22" t="str">
        <f>IF(ISNUMBER(D368),MAX($B$26:B367)+1,"")</f>
        <v/>
      </c>
      <c r="C368" s="62"/>
      <c r="D368" s="39"/>
      <c r="E368" s="11" t="str">
        <f>IF(AND(B368="",D368&lt;&gt;""),CONCATENATE("&lt;== ",Language!$B$48),IF(OR(B368="",$E$9=""),"",$E$9))</f>
        <v/>
      </c>
      <c r="F368" s="8"/>
      <c r="G368" s="2"/>
    </row>
    <row r="369" spans="1:7" ht="17.25" customHeight="1" x14ac:dyDescent="0.2">
      <c r="A369" s="2"/>
      <c r="B369" s="22" t="str">
        <f>IF(ISNUMBER(D369),MAX($B$26:B368)+1,"")</f>
        <v/>
      </c>
      <c r="C369" s="62"/>
      <c r="D369" s="39"/>
      <c r="E369" s="11" t="str">
        <f>IF(AND(B369="",D369&lt;&gt;""),CONCATENATE("&lt;== ",Language!$B$48),IF(OR(B369="",$E$9=""),"",$E$9))</f>
        <v/>
      </c>
      <c r="F369" s="8"/>
      <c r="G369" s="2"/>
    </row>
    <row r="370" spans="1:7" ht="17.25" customHeight="1" x14ac:dyDescent="0.2">
      <c r="A370" s="2"/>
      <c r="B370" s="22" t="str">
        <f>IF(ISNUMBER(D370),MAX($B$26:B369)+1,"")</f>
        <v/>
      </c>
      <c r="C370" s="62"/>
      <c r="D370" s="39"/>
      <c r="E370" s="11" t="str">
        <f>IF(AND(B370="",D370&lt;&gt;""),CONCATENATE("&lt;== ",Language!$B$48),IF(OR(B370="",$E$9=""),"",$E$9))</f>
        <v/>
      </c>
      <c r="F370" s="8"/>
      <c r="G370" s="2"/>
    </row>
    <row r="371" spans="1:7" ht="17.25" customHeight="1" x14ac:dyDescent="0.2">
      <c r="A371" s="2"/>
      <c r="B371" s="22" t="str">
        <f>IF(ISNUMBER(D371),MAX($B$26:B370)+1,"")</f>
        <v/>
      </c>
      <c r="C371" s="62"/>
      <c r="D371" s="39"/>
      <c r="E371" s="11" t="str">
        <f>IF(AND(B371="",D371&lt;&gt;""),CONCATENATE("&lt;== ",Language!$B$48),IF(OR(B371="",$E$9=""),"",$E$9))</f>
        <v/>
      </c>
      <c r="F371" s="8"/>
      <c r="G371" s="2"/>
    </row>
    <row r="372" spans="1:7" ht="17.25" customHeight="1" x14ac:dyDescent="0.2">
      <c r="A372" s="2"/>
      <c r="B372" s="22" t="str">
        <f>IF(ISNUMBER(D372),MAX($B$26:B371)+1,"")</f>
        <v/>
      </c>
      <c r="C372" s="62"/>
      <c r="D372" s="39"/>
      <c r="E372" s="11" t="str">
        <f>IF(AND(B372="",D372&lt;&gt;""),CONCATENATE("&lt;== ",Language!$B$48),IF(OR(B372="",$E$9=""),"",$E$9))</f>
        <v/>
      </c>
      <c r="F372" s="8"/>
      <c r="G372" s="2"/>
    </row>
    <row r="373" spans="1:7" ht="17.25" customHeight="1" x14ac:dyDescent="0.2">
      <c r="A373" s="2"/>
      <c r="B373" s="22" t="str">
        <f>IF(ISNUMBER(D373),MAX($B$26:B372)+1,"")</f>
        <v/>
      </c>
      <c r="C373" s="62"/>
      <c r="D373" s="39"/>
      <c r="E373" s="11" t="str">
        <f>IF(AND(B373="",D373&lt;&gt;""),CONCATENATE("&lt;== ",Language!$B$48),IF(OR(B373="",$E$9=""),"",$E$9))</f>
        <v/>
      </c>
      <c r="F373" s="8"/>
      <c r="G373" s="2"/>
    </row>
    <row r="374" spans="1:7" ht="17.25" customHeight="1" x14ac:dyDescent="0.2">
      <c r="A374" s="2"/>
      <c r="B374" s="22" t="str">
        <f>IF(ISNUMBER(D374),MAX($B$26:B373)+1,"")</f>
        <v/>
      </c>
      <c r="C374" s="62"/>
      <c r="D374" s="39"/>
      <c r="E374" s="11" t="str">
        <f>IF(AND(B374="",D374&lt;&gt;""),CONCATENATE("&lt;== ",Language!$B$48),IF(OR(B374="",$E$9=""),"",$E$9))</f>
        <v/>
      </c>
      <c r="F374" s="8"/>
      <c r="G374" s="2"/>
    </row>
    <row r="375" spans="1:7" ht="17.25" customHeight="1" x14ac:dyDescent="0.2">
      <c r="A375" s="2"/>
      <c r="B375" s="22" t="str">
        <f>IF(ISNUMBER(D375),MAX($B$26:B374)+1,"")</f>
        <v/>
      </c>
      <c r="C375" s="62"/>
      <c r="D375" s="39"/>
      <c r="E375" s="11" t="str">
        <f>IF(AND(B375="",D375&lt;&gt;""),CONCATENATE("&lt;== ",Language!$B$48),IF(OR(B375="",$E$9=""),"",$E$9))</f>
        <v/>
      </c>
      <c r="F375" s="8"/>
      <c r="G375" s="2"/>
    </row>
    <row r="376" spans="1:7" ht="17.25" customHeight="1" x14ac:dyDescent="0.2">
      <c r="A376" s="2"/>
      <c r="B376" s="22" t="str">
        <f>IF(ISNUMBER(D376),MAX($B$26:B375)+1,"")</f>
        <v/>
      </c>
      <c r="C376" s="62"/>
      <c r="D376" s="39"/>
      <c r="E376" s="11" t="str">
        <f>IF(AND(B376="",D376&lt;&gt;""),CONCATENATE("&lt;== ",Language!$B$48),IF(OR(B376="",$E$9=""),"",$E$9))</f>
        <v/>
      </c>
      <c r="F376" s="8"/>
      <c r="G376" s="2"/>
    </row>
    <row r="377" spans="1:7" ht="17.25" customHeight="1" x14ac:dyDescent="0.2">
      <c r="A377" s="2"/>
      <c r="B377" s="22" t="str">
        <f>IF(ISNUMBER(D377),MAX($B$26:B376)+1,"")</f>
        <v/>
      </c>
      <c r="C377" s="62"/>
      <c r="D377" s="39"/>
      <c r="E377" s="11" t="str">
        <f>IF(AND(B377="",D377&lt;&gt;""),CONCATENATE("&lt;== ",Language!$B$48),IF(OR(B377="",$E$9=""),"",$E$9))</f>
        <v/>
      </c>
      <c r="F377" s="8"/>
      <c r="G377" s="2"/>
    </row>
    <row r="378" spans="1:7" ht="17.25" customHeight="1" x14ac:dyDescent="0.2">
      <c r="A378" s="2"/>
      <c r="B378" s="22" t="str">
        <f>IF(ISNUMBER(D378),MAX($B$26:B377)+1,"")</f>
        <v/>
      </c>
      <c r="C378" s="62"/>
      <c r="D378" s="39"/>
      <c r="E378" s="11" t="str">
        <f>IF(AND(B378="",D378&lt;&gt;""),CONCATENATE("&lt;== ",Language!$B$48),IF(OR(B378="",$E$9=""),"",$E$9))</f>
        <v/>
      </c>
      <c r="F378" s="8"/>
      <c r="G378" s="2"/>
    </row>
    <row r="379" spans="1:7" ht="17.25" customHeight="1" x14ac:dyDescent="0.2">
      <c r="A379" s="2"/>
      <c r="B379" s="22" t="str">
        <f>IF(ISNUMBER(D379),MAX($B$26:B378)+1,"")</f>
        <v/>
      </c>
      <c r="C379" s="62"/>
      <c r="D379" s="39"/>
      <c r="E379" s="11" t="str">
        <f>IF(AND(B379="",D379&lt;&gt;""),CONCATENATE("&lt;== ",Language!$B$48),IF(OR(B379="",$E$9=""),"",$E$9))</f>
        <v/>
      </c>
      <c r="F379" s="8"/>
      <c r="G379" s="2"/>
    </row>
    <row r="380" spans="1:7" ht="17.25" customHeight="1" x14ac:dyDescent="0.2">
      <c r="A380" s="2"/>
      <c r="B380" s="22" t="str">
        <f>IF(ISNUMBER(D380),MAX($B$26:B379)+1,"")</f>
        <v/>
      </c>
      <c r="C380" s="62"/>
      <c r="D380" s="39"/>
      <c r="E380" s="11" t="str">
        <f>IF(AND(B380="",D380&lt;&gt;""),CONCATENATE("&lt;== ",Language!$B$48),IF(OR(B380="",$E$9=""),"",$E$9))</f>
        <v/>
      </c>
      <c r="F380" s="8"/>
      <c r="G380" s="2"/>
    </row>
    <row r="381" spans="1:7" ht="17.25" customHeight="1" x14ac:dyDescent="0.2">
      <c r="A381" s="2"/>
      <c r="B381" s="22" t="str">
        <f>IF(ISNUMBER(D381),MAX($B$26:B380)+1,"")</f>
        <v/>
      </c>
      <c r="C381" s="62"/>
      <c r="D381" s="39"/>
      <c r="E381" s="11" t="str">
        <f>IF(AND(B381="",D381&lt;&gt;""),CONCATENATE("&lt;== ",Language!$B$48),IF(OR(B381="",$E$9=""),"",$E$9))</f>
        <v/>
      </c>
      <c r="F381" s="8"/>
      <c r="G381" s="2"/>
    </row>
    <row r="382" spans="1:7" ht="17.25" customHeight="1" x14ac:dyDescent="0.2">
      <c r="A382" s="2"/>
      <c r="B382" s="22" t="str">
        <f>IF(ISNUMBER(D382),MAX($B$26:B381)+1,"")</f>
        <v/>
      </c>
      <c r="C382" s="62"/>
      <c r="D382" s="39"/>
      <c r="E382" s="11" t="str">
        <f>IF(AND(B382="",D382&lt;&gt;""),CONCATENATE("&lt;== ",Language!$B$48),IF(OR(B382="",$E$9=""),"",$E$9))</f>
        <v/>
      </c>
      <c r="F382" s="8"/>
      <c r="G382" s="2"/>
    </row>
    <row r="383" spans="1:7" ht="17.25" customHeight="1" x14ac:dyDescent="0.2">
      <c r="A383" s="2"/>
      <c r="B383" s="22" t="str">
        <f>IF(ISNUMBER(D383),MAX($B$26:B382)+1,"")</f>
        <v/>
      </c>
      <c r="C383" s="62"/>
      <c r="D383" s="39"/>
      <c r="E383" s="11" t="str">
        <f>IF(AND(B383="",D383&lt;&gt;""),CONCATENATE("&lt;== ",Language!$B$48),IF(OR(B383="",$E$9=""),"",$E$9))</f>
        <v/>
      </c>
      <c r="F383" s="8"/>
      <c r="G383" s="2"/>
    </row>
    <row r="384" spans="1:7" ht="17.25" customHeight="1" x14ac:dyDescent="0.2">
      <c r="A384" s="2"/>
      <c r="B384" s="22" t="str">
        <f>IF(ISNUMBER(D384),MAX($B$26:B383)+1,"")</f>
        <v/>
      </c>
      <c r="C384" s="62"/>
      <c r="D384" s="39"/>
      <c r="E384" s="11" t="str">
        <f>IF(AND(B384="",D384&lt;&gt;""),CONCATENATE("&lt;== ",Language!$B$48),IF(OR(B384="",$E$9=""),"",$E$9))</f>
        <v/>
      </c>
      <c r="F384" s="8"/>
      <c r="G384" s="2"/>
    </row>
    <row r="385" spans="1:7" ht="17.25" customHeight="1" x14ac:dyDescent="0.2">
      <c r="A385" s="2"/>
      <c r="B385" s="22" t="str">
        <f>IF(ISNUMBER(D385),MAX($B$26:B384)+1,"")</f>
        <v/>
      </c>
      <c r="C385" s="62"/>
      <c r="D385" s="39"/>
      <c r="E385" s="11" t="str">
        <f>IF(AND(B385="",D385&lt;&gt;""),CONCATENATE("&lt;== ",Language!$B$48),IF(OR(B385="",$E$9=""),"",$E$9))</f>
        <v/>
      </c>
      <c r="F385" s="8"/>
      <c r="G385" s="2"/>
    </row>
    <row r="386" spans="1:7" ht="17.25" customHeight="1" x14ac:dyDescent="0.2">
      <c r="A386" s="2"/>
      <c r="B386" s="22" t="str">
        <f>IF(ISNUMBER(D386),MAX($B$26:B385)+1,"")</f>
        <v/>
      </c>
      <c r="C386" s="62"/>
      <c r="D386" s="39"/>
      <c r="E386" s="11" t="str">
        <f>IF(AND(B386="",D386&lt;&gt;""),CONCATENATE("&lt;== ",Language!$B$48),IF(OR(B386="",$E$9=""),"",$E$9))</f>
        <v/>
      </c>
      <c r="F386" s="8"/>
      <c r="G386" s="2"/>
    </row>
    <row r="387" spans="1:7" ht="17.25" customHeight="1" x14ac:dyDescent="0.2">
      <c r="A387" s="2"/>
      <c r="B387" s="22" t="str">
        <f>IF(ISNUMBER(D387),MAX($B$26:B386)+1,"")</f>
        <v/>
      </c>
      <c r="C387" s="62"/>
      <c r="D387" s="39"/>
      <c r="E387" s="11" t="str">
        <f>IF(AND(B387="",D387&lt;&gt;""),CONCATENATE("&lt;== ",Language!$B$48),IF(OR(B387="",$E$9=""),"",$E$9))</f>
        <v/>
      </c>
      <c r="F387" s="8"/>
      <c r="G387" s="2"/>
    </row>
    <row r="388" spans="1:7" ht="17.25" customHeight="1" x14ac:dyDescent="0.2">
      <c r="A388" s="2"/>
      <c r="B388" s="22" t="str">
        <f>IF(ISNUMBER(D388),MAX($B$26:B387)+1,"")</f>
        <v/>
      </c>
      <c r="C388" s="62"/>
      <c r="D388" s="39"/>
      <c r="E388" s="11" t="str">
        <f>IF(AND(B388="",D388&lt;&gt;""),CONCATENATE("&lt;== ",Language!$B$48),IF(OR(B388="",$E$9=""),"",$E$9))</f>
        <v/>
      </c>
      <c r="F388" s="8"/>
      <c r="G388" s="2"/>
    </row>
    <row r="389" spans="1:7" ht="17.25" customHeight="1" x14ac:dyDescent="0.2">
      <c r="A389" s="2"/>
      <c r="B389" s="22" t="str">
        <f>IF(ISNUMBER(D389),MAX($B$26:B388)+1,"")</f>
        <v/>
      </c>
      <c r="C389" s="62"/>
      <c r="D389" s="39"/>
      <c r="E389" s="11" t="str">
        <f>IF(AND(B389="",D389&lt;&gt;""),CONCATENATE("&lt;== ",Language!$B$48),IF(OR(B389="",$E$9=""),"",$E$9))</f>
        <v/>
      </c>
      <c r="F389" s="8"/>
      <c r="G389" s="2"/>
    </row>
    <row r="390" spans="1:7" ht="17.25" customHeight="1" x14ac:dyDescent="0.2">
      <c r="A390" s="2"/>
      <c r="B390" s="22" t="str">
        <f>IF(ISNUMBER(D390),MAX($B$26:B389)+1,"")</f>
        <v/>
      </c>
      <c r="C390" s="62"/>
      <c r="D390" s="39"/>
      <c r="E390" s="11" t="str">
        <f>IF(AND(B390="",D390&lt;&gt;""),CONCATENATE("&lt;== ",Language!$B$48),IF(OR(B390="",$E$9=""),"",$E$9))</f>
        <v/>
      </c>
      <c r="F390" s="8"/>
      <c r="G390" s="2"/>
    </row>
    <row r="391" spans="1:7" ht="17.25" customHeight="1" x14ac:dyDescent="0.2">
      <c r="A391" s="2"/>
      <c r="B391" s="22" t="str">
        <f>IF(ISNUMBER(D391),MAX($B$26:B390)+1,"")</f>
        <v/>
      </c>
      <c r="C391" s="62"/>
      <c r="D391" s="39"/>
      <c r="E391" s="11" t="str">
        <f>IF(AND(B391="",D391&lt;&gt;""),CONCATENATE("&lt;== ",Language!$B$48),IF(OR(B391="",$E$9=""),"",$E$9))</f>
        <v/>
      </c>
      <c r="F391" s="8"/>
      <c r="G391" s="2"/>
    </row>
    <row r="392" spans="1:7" ht="17.25" customHeight="1" x14ac:dyDescent="0.2">
      <c r="A392" s="2"/>
      <c r="B392" s="22" t="str">
        <f>IF(ISNUMBER(D392),MAX($B$26:B391)+1,"")</f>
        <v/>
      </c>
      <c r="C392" s="62"/>
      <c r="D392" s="39"/>
      <c r="E392" s="11" t="str">
        <f>IF(AND(B392="",D392&lt;&gt;""),CONCATENATE("&lt;== ",Language!$B$48),IF(OR(B392="",$E$9=""),"",$E$9))</f>
        <v/>
      </c>
      <c r="F392" s="8"/>
      <c r="G392" s="2"/>
    </row>
    <row r="393" spans="1:7" ht="17.25" customHeight="1" x14ac:dyDescent="0.2">
      <c r="A393" s="2"/>
      <c r="B393" s="22" t="str">
        <f>IF(ISNUMBER(D393),MAX($B$26:B392)+1,"")</f>
        <v/>
      </c>
      <c r="C393" s="62"/>
      <c r="D393" s="39"/>
      <c r="E393" s="11" t="str">
        <f>IF(AND(B393="",D393&lt;&gt;""),CONCATENATE("&lt;== ",Language!$B$48),IF(OR(B393="",$E$9=""),"",$E$9))</f>
        <v/>
      </c>
      <c r="F393" s="8"/>
      <c r="G393" s="2"/>
    </row>
    <row r="394" spans="1:7" ht="17.25" customHeight="1" x14ac:dyDescent="0.2">
      <c r="A394" s="2"/>
      <c r="B394" s="22" t="str">
        <f>IF(ISNUMBER(D394),MAX($B$26:B393)+1,"")</f>
        <v/>
      </c>
      <c r="C394" s="62"/>
      <c r="D394" s="39"/>
      <c r="E394" s="11" t="str">
        <f>IF(AND(B394="",D394&lt;&gt;""),CONCATENATE("&lt;== ",Language!$B$48),IF(OR(B394="",$E$9=""),"",$E$9))</f>
        <v/>
      </c>
      <c r="F394" s="8"/>
      <c r="G394" s="2"/>
    </row>
    <row r="395" spans="1:7" ht="17.25" customHeight="1" x14ac:dyDescent="0.2">
      <c r="A395" s="2"/>
      <c r="B395" s="22" t="str">
        <f>IF(ISNUMBER(D395),MAX($B$26:B394)+1,"")</f>
        <v/>
      </c>
      <c r="C395" s="62"/>
      <c r="D395" s="39"/>
      <c r="E395" s="11" t="str">
        <f>IF(AND(B395="",D395&lt;&gt;""),CONCATENATE("&lt;== ",Language!$B$48),IF(OR(B395="",$E$9=""),"",$E$9))</f>
        <v/>
      </c>
      <c r="F395" s="8"/>
      <c r="G395" s="2"/>
    </row>
    <row r="396" spans="1:7" ht="17.25" customHeight="1" x14ac:dyDescent="0.2">
      <c r="A396" s="2"/>
      <c r="B396" s="22" t="str">
        <f>IF(ISNUMBER(D396),MAX($B$26:B395)+1,"")</f>
        <v/>
      </c>
      <c r="C396" s="62"/>
      <c r="D396" s="39"/>
      <c r="E396" s="11" t="str">
        <f>IF(AND(B396="",D396&lt;&gt;""),CONCATENATE("&lt;== ",Language!$B$48),IF(OR(B396="",$E$9=""),"",$E$9))</f>
        <v/>
      </c>
      <c r="F396" s="8"/>
      <c r="G396" s="2"/>
    </row>
    <row r="397" spans="1:7" ht="17.25" customHeight="1" x14ac:dyDescent="0.2">
      <c r="A397" s="2"/>
      <c r="B397" s="22" t="str">
        <f>IF(ISNUMBER(D397),MAX($B$26:B396)+1,"")</f>
        <v/>
      </c>
      <c r="C397" s="62"/>
      <c r="D397" s="39"/>
      <c r="E397" s="11" t="str">
        <f>IF(AND(B397="",D397&lt;&gt;""),CONCATENATE("&lt;== ",Language!$B$48),IF(OR(B397="",$E$9=""),"",$E$9))</f>
        <v/>
      </c>
      <c r="F397" s="8"/>
      <c r="G397" s="2"/>
    </row>
    <row r="398" spans="1:7" ht="17.25" customHeight="1" x14ac:dyDescent="0.2">
      <c r="A398" s="2"/>
      <c r="B398" s="22" t="str">
        <f>IF(ISNUMBER(D398),MAX($B$26:B397)+1,"")</f>
        <v/>
      </c>
      <c r="C398" s="62"/>
      <c r="D398" s="39"/>
      <c r="E398" s="11" t="str">
        <f>IF(AND(B398="",D398&lt;&gt;""),CONCATENATE("&lt;== ",Language!$B$48),IF(OR(B398="",$E$9=""),"",$E$9))</f>
        <v/>
      </c>
      <c r="F398" s="8"/>
      <c r="G398" s="2"/>
    </row>
    <row r="399" spans="1:7" ht="17.25" customHeight="1" x14ac:dyDescent="0.2">
      <c r="A399" s="2"/>
      <c r="B399" s="22" t="str">
        <f>IF(ISNUMBER(D399),MAX($B$26:B398)+1,"")</f>
        <v/>
      </c>
      <c r="C399" s="62"/>
      <c r="D399" s="39"/>
      <c r="E399" s="11" t="str">
        <f>IF(AND(B399="",D399&lt;&gt;""),CONCATENATE("&lt;== ",Language!$B$48),IF(OR(B399="",$E$9=""),"",$E$9))</f>
        <v/>
      </c>
      <c r="F399" s="8"/>
      <c r="G399" s="2"/>
    </row>
    <row r="400" spans="1:7" ht="17.25" customHeight="1" x14ac:dyDescent="0.2">
      <c r="A400" s="2"/>
      <c r="B400" s="22" t="str">
        <f>IF(ISNUMBER(D400),MAX($B$26:B399)+1,"")</f>
        <v/>
      </c>
      <c r="C400" s="62"/>
      <c r="D400" s="39"/>
      <c r="E400" s="11" t="str">
        <f>IF(AND(B400="",D400&lt;&gt;""),CONCATENATE("&lt;== ",Language!$B$48),IF(OR(B400="",$E$9=""),"",$E$9))</f>
        <v/>
      </c>
      <c r="F400" s="8"/>
      <c r="G400" s="2"/>
    </row>
    <row r="401" spans="1:7" ht="17.25" customHeight="1" x14ac:dyDescent="0.2">
      <c r="A401" s="2"/>
      <c r="B401" s="22" t="str">
        <f>IF(ISNUMBER(D401),MAX($B$26:B400)+1,"")</f>
        <v/>
      </c>
      <c r="C401" s="62"/>
      <c r="D401" s="39"/>
      <c r="E401" s="11" t="str">
        <f>IF(AND(B401="",D401&lt;&gt;""),CONCATENATE("&lt;== ",Language!$B$48),IF(OR(B401="",$E$9=""),"",$E$9))</f>
        <v/>
      </c>
      <c r="F401" s="8"/>
      <c r="G401" s="2"/>
    </row>
    <row r="402" spans="1:7" ht="17.25" customHeight="1" x14ac:dyDescent="0.2">
      <c r="A402" s="2"/>
      <c r="B402" s="22" t="str">
        <f>IF(ISNUMBER(D402),MAX($B$26:B401)+1,"")</f>
        <v/>
      </c>
      <c r="C402" s="62"/>
      <c r="D402" s="39"/>
      <c r="E402" s="11" t="str">
        <f>IF(AND(B402="",D402&lt;&gt;""),CONCATENATE("&lt;== ",Language!$B$48),IF(OR(B402="",$E$9=""),"",$E$9))</f>
        <v/>
      </c>
      <c r="F402" s="8"/>
      <c r="G402" s="2"/>
    </row>
    <row r="403" spans="1:7" ht="17.25" customHeight="1" x14ac:dyDescent="0.2">
      <c r="A403" s="2"/>
      <c r="B403" s="22" t="str">
        <f>IF(ISNUMBER(D403),MAX($B$26:B402)+1,"")</f>
        <v/>
      </c>
      <c r="C403" s="62"/>
      <c r="D403" s="39"/>
      <c r="E403" s="11" t="str">
        <f>IF(AND(B403="",D403&lt;&gt;""),CONCATENATE("&lt;== ",Language!$B$48),IF(OR(B403="",$E$9=""),"",$E$9))</f>
        <v/>
      </c>
      <c r="F403" s="8"/>
      <c r="G403" s="2"/>
    </row>
    <row r="404" spans="1:7" ht="17.25" customHeight="1" x14ac:dyDescent="0.2">
      <c r="A404" s="2"/>
      <c r="B404" s="22" t="str">
        <f>IF(ISNUMBER(D404),MAX($B$26:B403)+1,"")</f>
        <v/>
      </c>
      <c r="C404" s="62"/>
      <c r="D404" s="39"/>
      <c r="E404" s="11" t="str">
        <f>IF(AND(B404="",D404&lt;&gt;""),CONCATENATE("&lt;== ",Language!$B$48),IF(OR(B404="",$E$9=""),"",$E$9))</f>
        <v/>
      </c>
      <c r="F404" s="8"/>
      <c r="G404" s="2"/>
    </row>
    <row r="405" spans="1:7" ht="17.25" customHeight="1" x14ac:dyDescent="0.2">
      <c r="A405" s="2"/>
      <c r="B405" s="22" t="str">
        <f>IF(ISNUMBER(D405),MAX($B$26:B404)+1,"")</f>
        <v/>
      </c>
      <c r="C405" s="62"/>
      <c r="D405" s="39"/>
      <c r="E405" s="11" t="str">
        <f>IF(AND(B405="",D405&lt;&gt;""),CONCATENATE("&lt;== ",Language!$B$48),IF(OR(B405="",$E$9=""),"",$E$9))</f>
        <v/>
      </c>
      <c r="F405" s="8"/>
      <c r="G405" s="2"/>
    </row>
    <row r="406" spans="1:7" ht="17.25" customHeight="1" x14ac:dyDescent="0.2">
      <c r="A406" s="2"/>
      <c r="B406" s="22" t="str">
        <f>IF(ISNUMBER(D406),MAX($B$26:B405)+1,"")</f>
        <v/>
      </c>
      <c r="C406" s="62"/>
      <c r="D406" s="39"/>
      <c r="E406" s="11" t="str">
        <f>IF(AND(B406="",D406&lt;&gt;""),CONCATENATE("&lt;== ",Language!$B$48),IF(OR(B406="",$E$9=""),"",$E$9))</f>
        <v/>
      </c>
      <c r="F406" s="8"/>
      <c r="G406" s="2"/>
    </row>
    <row r="407" spans="1:7" ht="17.25" customHeight="1" x14ac:dyDescent="0.2">
      <c r="A407" s="2"/>
      <c r="B407" s="22" t="str">
        <f>IF(ISNUMBER(D407),MAX($B$26:B406)+1,"")</f>
        <v/>
      </c>
      <c r="C407" s="62"/>
      <c r="D407" s="39"/>
      <c r="E407" s="11" t="str">
        <f>IF(AND(B407="",D407&lt;&gt;""),CONCATENATE("&lt;== ",Language!$B$48),IF(OR(B407="",$E$9=""),"",$E$9))</f>
        <v/>
      </c>
      <c r="F407" s="8"/>
      <c r="G407" s="2"/>
    </row>
    <row r="408" spans="1:7" ht="17.25" customHeight="1" x14ac:dyDescent="0.2">
      <c r="A408" s="2"/>
      <c r="B408" s="22" t="str">
        <f>IF(ISNUMBER(D408),MAX($B$26:B407)+1,"")</f>
        <v/>
      </c>
      <c r="C408" s="62"/>
      <c r="D408" s="39"/>
      <c r="E408" s="11" t="str">
        <f>IF(AND(B408="",D408&lt;&gt;""),CONCATENATE("&lt;== ",Language!$B$48),IF(OR(B408="",$E$9=""),"",$E$9))</f>
        <v/>
      </c>
      <c r="F408" s="8"/>
      <c r="G408" s="2"/>
    </row>
    <row r="409" spans="1:7" ht="17.25" customHeight="1" x14ac:dyDescent="0.2">
      <c r="A409" s="2"/>
      <c r="B409" s="22" t="str">
        <f>IF(ISNUMBER(D409),MAX($B$26:B408)+1,"")</f>
        <v/>
      </c>
      <c r="C409" s="62"/>
      <c r="D409" s="39"/>
      <c r="E409" s="11" t="str">
        <f>IF(AND(B409="",D409&lt;&gt;""),CONCATENATE("&lt;== ",Language!$B$48),IF(OR(B409="",$E$9=""),"",$E$9))</f>
        <v/>
      </c>
      <c r="F409" s="8"/>
      <c r="G409" s="2"/>
    </row>
    <row r="410" spans="1:7" ht="17.25" customHeight="1" x14ac:dyDescent="0.2">
      <c r="A410" s="2"/>
      <c r="B410" s="22" t="str">
        <f>IF(ISNUMBER(D410),MAX($B$26:B409)+1,"")</f>
        <v/>
      </c>
      <c r="C410" s="62"/>
      <c r="D410" s="39"/>
      <c r="E410" s="11" t="str">
        <f>IF(AND(B410="",D410&lt;&gt;""),CONCATENATE("&lt;== ",Language!$B$48),IF(OR(B410="",$E$9=""),"",$E$9))</f>
        <v/>
      </c>
      <c r="F410" s="8"/>
      <c r="G410" s="2"/>
    </row>
    <row r="411" spans="1:7" ht="17.25" customHeight="1" x14ac:dyDescent="0.2">
      <c r="A411" s="2"/>
      <c r="B411" s="22" t="str">
        <f>IF(ISNUMBER(D411),MAX($B$26:B410)+1,"")</f>
        <v/>
      </c>
      <c r="C411" s="62"/>
      <c r="D411" s="39"/>
      <c r="E411" s="11" t="str">
        <f>IF(AND(B411="",D411&lt;&gt;""),CONCATENATE("&lt;== ",Language!$B$48),IF(OR(B411="",$E$9=""),"",$E$9))</f>
        <v/>
      </c>
      <c r="F411" s="8"/>
      <c r="G411" s="2"/>
    </row>
    <row r="412" spans="1:7" ht="17.25" customHeight="1" x14ac:dyDescent="0.2">
      <c r="A412" s="2"/>
      <c r="B412" s="22" t="str">
        <f>IF(ISNUMBER(D412),MAX($B$26:B411)+1,"")</f>
        <v/>
      </c>
      <c r="C412" s="62"/>
      <c r="D412" s="39"/>
      <c r="E412" s="11" t="str">
        <f>IF(AND(B412="",D412&lt;&gt;""),CONCATENATE("&lt;== ",Language!$B$48),IF(OR(B412="",$E$9=""),"",$E$9))</f>
        <v/>
      </c>
      <c r="F412" s="8"/>
      <c r="G412" s="2"/>
    </row>
    <row r="413" spans="1:7" ht="17.25" customHeight="1" x14ac:dyDescent="0.2">
      <c r="A413" s="2"/>
      <c r="B413" s="22" t="str">
        <f>IF(ISNUMBER(D413),MAX($B$26:B412)+1,"")</f>
        <v/>
      </c>
      <c r="C413" s="62"/>
      <c r="D413" s="39"/>
      <c r="E413" s="11" t="str">
        <f>IF(AND(B413="",D413&lt;&gt;""),CONCATENATE("&lt;== ",Language!$B$48),IF(OR(B413="",$E$9=""),"",$E$9))</f>
        <v/>
      </c>
      <c r="F413" s="8"/>
      <c r="G413" s="2"/>
    </row>
    <row r="414" spans="1:7" ht="17.25" customHeight="1" x14ac:dyDescent="0.2">
      <c r="A414" s="2"/>
      <c r="B414" s="22" t="str">
        <f>IF(ISNUMBER(D414),MAX($B$26:B413)+1,"")</f>
        <v/>
      </c>
      <c r="C414" s="62"/>
      <c r="D414" s="39"/>
      <c r="E414" s="11" t="str">
        <f>IF(AND(B414="",D414&lt;&gt;""),CONCATENATE("&lt;== ",Language!$B$48),IF(OR(B414="",$E$9=""),"",$E$9))</f>
        <v/>
      </c>
      <c r="F414" s="8"/>
      <c r="G414" s="2"/>
    </row>
    <row r="415" spans="1:7" ht="17.25" customHeight="1" x14ac:dyDescent="0.2">
      <c r="A415" s="2"/>
      <c r="B415" s="22" t="str">
        <f>IF(ISNUMBER(D415),MAX($B$26:B414)+1,"")</f>
        <v/>
      </c>
      <c r="C415" s="62"/>
      <c r="D415" s="39"/>
      <c r="E415" s="11" t="str">
        <f>IF(AND(B415="",D415&lt;&gt;""),CONCATENATE("&lt;== ",Language!$B$48),IF(OR(B415="",$E$9=""),"",$E$9))</f>
        <v/>
      </c>
      <c r="F415" s="8"/>
      <c r="G415" s="2"/>
    </row>
    <row r="416" spans="1:7" ht="17.25" customHeight="1" x14ac:dyDescent="0.2">
      <c r="A416" s="2"/>
      <c r="B416" s="22" t="str">
        <f>IF(ISNUMBER(D416),MAX($B$26:B415)+1,"")</f>
        <v/>
      </c>
      <c r="C416" s="62"/>
      <c r="D416" s="39"/>
      <c r="E416" s="11" t="str">
        <f>IF(AND(B416="",D416&lt;&gt;""),CONCATENATE("&lt;== ",Language!$B$48),IF(OR(B416="",$E$9=""),"",$E$9))</f>
        <v/>
      </c>
      <c r="F416" s="8"/>
      <c r="G416" s="2"/>
    </row>
    <row r="417" spans="1:7" ht="17.25" customHeight="1" x14ac:dyDescent="0.2">
      <c r="A417" s="2"/>
      <c r="B417" s="22" t="str">
        <f>IF(ISNUMBER(D417),MAX($B$26:B416)+1,"")</f>
        <v/>
      </c>
      <c r="C417" s="62"/>
      <c r="D417" s="39"/>
      <c r="E417" s="11" t="str">
        <f>IF(AND(B417="",D417&lt;&gt;""),CONCATENATE("&lt;== ",Language!$B$48),IF(OR(B417="",$E$9=""),"",$E$9))</f>
        <v/>
      </c>
      <c r="F417" s="8"/>
      <c r="G417" s="2"/>
    </row>
    <row r="418" spans="1:7" ht="17.25" customHeight="1" x14ac:dyDescent="0.2">
      <c r="A418" s="2"/>
      <c r="B418" s="22" t="str">
        <f>IF(ISNUMBER(D418),MAX($B$26:B417)+1,"")</f>
        <v/>
      </c>
      <c r="C418" s="62"/>
      <c r="D418" s="39"/>
      <c r="E418" s="11" t="str">
        <f>IF(AND(B418="",D418&lt;&gt;""),CONCATENATE("&lt;== ",Language!$B$48),IF(OR(B418="",$E$9=""),"",$E$9))</f>
        <v/>
      </c>
      <c r="F418" s="8"/>
      <c r="G418" s="2"/>
    </row>
    <row r="419" spans="1:7" ht="17.25" customHeight="1" x14ac:dyDescent="0.2">
      <c r="A419" s="2"/>
      <c r="B419" s="22" t="str">
        <f>IF(ISNUMBER(D419),MAX($B$26:B418)+1,"")</f>
        <v/>
      </c>
      <c r="C419" s="62"/>
      <c r="D419" s="39"/>
      <c r="E419" s="11" t="str">
        <f>IF(AND(B419="",D419&lt;&gt;""),CONCATENATE("&lt;== ",Language!$B$48),IF(OR(B419="",$E$9=""),"",$E$9))</f>
        <v/>
      </c>
      <c r="F419" s="8"/>
      <c r="G419" s="2"/>
    </row>
    <row r="420" spans="1:7" ht="17.25" customHeight="1" x14ac:dyDescent="0.2">
      <c r="A420" s="2"/>
      <c r="B420" s="22" t="str">
        <f>IF(ISNUMBER(D420),MAX($B$26:B419)+1,"")</f>
        <v/>
      </c>
      <c r="C420" s="62"/>
      <c r="D420" s="39"/>
      <c r="E420" s="11" t="str">
        <f>IF(AND(B420="",D420&lt;&gt;""),CONCATENATE("&lt;== ",Language!$B$48),IF(OR(B420="",$E$9=""),"",$E$9))</f>
        <v/>
      </c>
      <c r="F420" s="8"/>
      <c r="G420" s="2"/>
    </row>
    <row r="421" spans="1:7" ht="17.25" customHeight="1" x14ac:dyDescent="0.2">
      <c r="A421" s="2"/>
      <c r="B421" s="22" t="str">
        <f>IF(ISNUMBER(D421),MAX($B$26:B420)+1,"")</f>
        <v/>
      </c>
      <c r="C421" s="62"/>
      <c r="D421" s="39"/>
      <c r="E421" s="11" t="str">
        <f>IF(AND(B421="",D421&lt;&gt;""),CONCATENATE("&lt;== ",Language!$B$48),IF(OR(B421="",$E$9=""),"",$E$9))</f>
        <v/>
      </c>
      <c r="F421" s="8"/>
      <c r="G421" s="2"/>
    </row>
    <row r="422" spans="1:7" ht="17.25" customHeight="1" x14ac:dyDescent="0.2">
      <c r="A422" s="2"/>
      <c r="B422" s="22" t="str">
        <f>IF(ISNUMBER(D422),MAX($B$26:B421)+1,"")</f>
        <v/>
      </c>
      <c r="C422" s="62"/>
      <c r="D422" s="39"/>
      <c r="E422" s="11" t="str">
        <f>IF(AND(B422="",D422&lt;&gt;""),CONCATENATE("&lt;== ",Language!$B$48),IF(OR(B422="",$E$9=""),"",$E$9))</f>
        <v/>
      </c>
      <c r="F422" s="8"/>
      <c r="G422" s="2"/>
    </row>
    <row r="423" spans="1:7" ht="17.25" customHeight="1" x14ac:dyDescent="0.2">
      <c r="A423" s="2"/>
      <c r="B423" s="22" t="str">
        <f>IF(ISNUMBER(D423),MAX($B$26:B422)+1,"")</f>
        <v/>
      </c>
      <c r="C423" s="62"/>
      <c r="D423" s="39"/>
      <c r="E423" s="11" t="str">
        <f>IF(AND(B423="",D423&lt;&gt;""),CONCATENATE("&lt;== ",Language!$B$48),IF(OR(B423="",$E$9=""),"",$E$9))</f>
        <v/>
      </c>
      <c r="F423" s="8"/>
      <c r="G423" s="2"/>
    </row>
    <row r="424" spans="1:7" ht="17.25" customHeight="1" x14ac:dyDescent="0.2">
      <c r="A424" s="2"/>
      <c r="B424" s="22" t="str">
        <f>IF(ISNUMBER(D424),MAX($B$26:B423)+1,"")</f>
        <v/>
      </c>
      <c r="C424" s="62"/>
      <c r="D424" s="39"/>
      <c r="E424" s="11" t="str">
        <f>IF(AND(B424="",D424&lt;&gt;""),CONCATENATE("&lt;== ",Language!$B$48),IF(OR(B424="",$E$9=""),"",$E$9))</f>
        <v/>
      </c>
      <c r="F424" s="8"/>
      <c r="G424" s="2"/>
    </row>
    <row r="425" spans="1:7" ht="17.25" customHeight="1" x14ac:dyDescent="0.2">
      <c r="A425" s="2"/>
      <c r="B425" s="22" t="str">
        <f>IF(ISNUMBER(D425),MAX($B$26:B424)+1,"")</f>
        <v/>
      </c>
      <c r="C425" s="62"/>
      <c r="D425" s="39"/>
      <c r="E425" s="11" t="str">
        <f>IF(AND(B425="",D425&lt;&gt;""),CONCATENATE("&lt;== ",Language!$B$48),IF(OR(B425="",$E$9=""),"",$E$9))</f>
        <v/>
      </c>
      <c r="F425" s="8"/>
      <c r="G425" s="2"/>
    </row>
    <row r="426" spans="1:7" ht="17.25" customHeight="1" x14ac:dyDescent="0.2">
      <c r="A426" s="2"/>
      <c r="B426" s="22" t="str">
        <f>IF(ISNUMBER(D426),MAX($B$26:B425)+1,"")</f>
        <v/>
      </c>
      <c r="C426" s="62"/>
      <c r="D426" s="39"/>
      <c r="E426" s="11" t="str">
        <f>IF(AND(B426="",D426&lt;&gt;""),CONCATENATE("&lt;== ",Language!$B$48),IF(OR(B426="",$E$9=""),"",$E$9))</f>
        <v/>
      </c>
      <c r="F426" s="8"/>
      <c r="G426" s="2"/>
    </row>
    <row r="427" spans="1:7" ht="17.25" customHeight="1" x14ac:dyDescent="0.2">
      <c r="A427" s="2"/>
      <c r="B427" s="22" t="str">
        <f>IF(ISNUMBER(D427),MAX($B$26:B426)+1,"")</f>
        <v/>
      </c>
      <c r="C427" s="62"/>
      <c r="D427" s="39"/>
      <c r="E427" s="11" t="str">
        <f>IF(AND(B427="",D427&lt;&gt;""),CONCATENATE("&lt;== ",Language!$B$48),IF(OR(B427="",$E$9=""),"",$E$9))</f>
        <v/>
      </c>
      <c r="F427" s="8"/>
      <c r="G427" s="2"/>
    </row>
    <row r="428" spans="1:7" ht="17.25" customHeight="1" x14ac:dyDescent="0.2">
      <c r="A428" s="2"/>
      <c r="B428" s="22" t="str">
        <f>IF(ISNUMBER(D428),MAX($B$26:B427)+1,"")</f>
        <v/>
      </c>
      <c r="C428" s="62"/>
      <c r="D428" s="39"/>
      <c r="E428" s="11" t="str">
        <f>IF(AND(B428="",D428&lt;&gt;""),CONCATENATE("&lt;== ",Language!$B$48),IF(OR(B428="",$E$9=""),"",$E$9))</f>
        <v/>
      </c>
      <c r="F428" s="8"/>
      <c r="G428" s="2"/>
    </row>
    <row r="429" spans="1:7" ht="17.25" customHeight="1" x14ac:dyDescent="0.2">
      <c r="A429" s="2"/>
      <c r="B429" s="22" t="str">
        <f>IF(ISNUMBER(D429),MAX($B$26:B428)+1,"")</f>
        <v/>
      </c>
      <c r="C429" s="62"/>
      <c r="D429" s="39"/>
      <c r="E429" s="11" t="str">
        <f>IF(AND(B429="",D429&lt;&gt;""),CONCATENATE("&lt;== ",Language!$B$48),IF(OR(B429="",$E$9=""),"",$E$9))</f>
        <v/>
      </c>
      <c r="F429" s="8"/>
      <c r="G429" s="2"/>
    </row>
    <row r="430" spans="1:7" ht="17.25" customHeight="1" x14ac:dyDescent="0.2">
      <c r="A430" s="2"/>
      <c r="B430" s="22" t="str">
        <f>IF(ISNUMBER(D430),MAX($B$26:B429)+1,"")</f>
        <v/>
      </c>
      <c r="C430" s="62"/>
      <c r="D430" s="39"/>
      <c r="E430" s="11" t="str">
        <f>IF(AND(B430="",D430&lt;&gt;""),CONCATENATE("&lt;== ",Language!$B$48),IF(OR(B430="",$E$9=""),"",$E$9))</f>
        <v/>
      </c>
      <c r="F430" s="8"/>
      <c r="G430" s="2"/>
    </row>
    <row r="431" spans="1:7" ht="17.25" customHeight="1" x14ac:dyDescent="0.2">
      <c r="A431" s="2"/>
      <c r="B431" s="22" t="str">
        <f>IF(ISNUMBER(D431),MAX($B$26:B430)+1,"")</f>
        <v/>
      </c>
      <c r="C431" s="62"/>
      <c r="D431" s="39"/>
      <c r="E431" s="11" t="str">
        <f>IF(AND(B431="",D431&lt;&gt;""),CONCATENATE("&lt;== ",Language!$B$48),IF(OR(B431="",$E$9=""),"",$E$9))</f>
        <v/>
      </c>
      <c r="F431" s="8"/>
      <c r="G431" s="2"/>
    </row>
    <row r="432" spans="1:7" ht="17.25" customHeight="1" x14ac:dyDescent="0.2">
      <c r="A432" s="2"/>
      <c r="B432" s="22" t="str">
        <f>IF(ISNUMBER(D432),MAX($B$26:B431)+1,"")</f>
        <v/>
      </c>
      <c r="C432" s="62"/>
      <c r="D432" s="39"/>
      <c r="E432" s="11" t="str">
        <f>IF(AND(B432="",D432&lt;&gt;""),CONCATENATE("&lt;== ",Language!$B$48),IF(OR(B432="",$E$9=""),"",$E$9))</f>
        <v/>
      </c>
      <c r="F432" s="8"/>
      <c r="G432" s="2"/>
    </row>
    <row r="433" spans="1:7" ht="17.25" customHeight="1" x14ac:dyDescent="0.2">
      <c r="A433" s="2"/>
      <c r="B433" s="22" t="str">
        <f>IF(ISNUMBER(D433),MAX($B$26:B432)+1,"")</f>
        <v/>
      </c>
      <c r="C433" s="62"/>
      <c r="D433" s="39"/>
      <c r="E433" s="11" t="str">
        <f>IF(AND(B433="",D433&lt;&gt;""),CONCATENATE("&lt;== ",Language!$B$48),IF(OR(B433="",$E$9=""),"",$E$9))</f>
        <v/>
      </c>
      <c r="F433" s="8"/>
      <c r="G433" s="2"/>
    </row>
    <row r="434" spans="1:7" ht="17.25" customHeight="1" x14ac:dyDescent="0.2">
      <c r="A434" s="2"/>
      <c r="B434" s="22" t="str">
        <f>IF(ISNUMBER(D434),MAX($B$26:B433)+1,"")</f>
        <v/>
      </c>
      <c r="C434" s="62"/>
      <c r="D434" s="39"/>
      <c r="E434" s="11" t="str">
        <f>IF(AND(B434="",D434&lt;&gt;""),CONCATENATE("&lt;== ",Language!$B$48),IF(OR(B434="",$E$9=""),"",$E$9))</f>
        <v/>
      </c>
      <c r="F434" s="8"/>
      <c r="G434" s="2"/>
    </row>
    <row r="435" spans="1:7" ht="17.25" customHeight="1" x14ac:dyDescent="0.2">
      <c r="A435" s="2"/>
      <c r="B435" s="22" t="str">
        <f>IF(ISNUMBER(D435),MAX($B$26:B434)+1,"")</f>
        <v/>
      </c>
      <c r="C435" s="62"/>
      <c r="D435" s="39"/>
      <c r="E435" s="11" t="str">
        <f>IF(AND(B435="",D435&lt;&gt;""),CONCATENATE("&lt;== ",Language!$B$48),IF(OR(B435="",$E$9=""),"",$E$9))</f>
        <v/>
      </c>
      <c r="F435" s="8"/>
      <c r="G435" s="2"/>
    </row>
    <row r="436" spans="1:7" ht="17.25" customHeight="1" x14ac:dyDescent="0.2">
      <c r="A436" s="2"/>
      <c r="B436" s="22" t="str">
        <f>IF(ISNUMBER(D436),MAX($B$26:B435)+1,"")</f>
        <v/>
      </c>
      <c r="C436" s="62"/>
      <c r="D436" s="39"/>
      <c r="E436" s="11" t="str">
        <f>IF(AND(B436="",D436&lt;&gt;""),CONCATENATE("&lt;== ",Language!$B$48),IF(OR(B436="",$E$9=""),"",$E$9))</f>
        <v/>
      </c>
      <c r="F436" s="8"/>
      <c r="G436" s="2"/>
    </row>
    <row r="437" spans="1:7" ht="17.25" customHeight="1" x14ac:dyDescent="0.2">
      <c r="A437" s="2"/>
      <c r="B437" s="22" t="str">
        <f>IF(ISNUMBER(D437),MAX($B$26:B436)+1,"")</f>
        <v/>
      </c>
      <c r="C437" s="62"/>
      <c r="D437" s="39"/>
      <c r="E437" s="11" t="str">
        <f>IF(AND(B437="",D437&lt;&gt;""),CONCATENATE("&lt;== ",Language!$B$48),IF(OR(B437="",$E$9=""),"",$E$9))</f>
        <v/>
      </c>
      <c r="F437" s="8"/>
      <c r="G437" s="2"/>
    </row>
    <row r="438" spans="1:7" ht="17.25" customHeight="1" x14ac:dyDescent="0.2">
      <c r="A438" s="2"/>
      <c r="B438" s="22" t="str">
        <f>IF(ISNUMBER(D438),MAX($B$26:B437)+1,"")</f>
        <v/>
      </c>
      <c r="C438" s="62"/>
      <c r="D438" s="39"/>
      <c r="E438" s="11" t="str">
        <f>IF(AND(B438="",D438&lt;&gt;""),CONCATENATE("&lt;== ",Language!$B$48),IF(OR(B438="",$E$9=""),"",$E$9))</f>
        <v/>
      </c>
      <c r="F438" s="8"/>
      <c r="G438" s="2"/>
    </row>
    <row r="439" spans="1:7" ht="17.25" customHeight="1" x14ac:dyDescent="0.2">
      <c r="A439" s="2"/>
      <c r="B439" s="22" t="str">
        <f>IF(ISNUMBER(D439),MAX($B$26:B438)+1,"")</f>
        <v/>
      </c>
      <c r="C439" s="62"/>
      <c r="D439" s="39"/>
      <c r="E439" s="11" t="str">
        <f>IF(AND(B439="",D439&lt;&gt;""),CONCATENATE("&lt;== ",Language!$B$48),IF(OR(B439="",$E$9=""),"",$E$9))</f>
        <v/>
      </c>
      <c r="F439" s="8"/>
      <c r="G439" s="2"/>
    </row>
    <row r="440" spans="1:7" ht="17.25" customHeight="1" x14ac:dyDescent="0.2">
      <c r="A440" s="2"/>
      <c r="B440" s="22" t="str">
        <f>IF(ISNUMBER(D440),MAX($B$26:B439)+1,"")</f>
        <v/>
      </c>
      <c r="C440" s="62"/>
      <c r="D440" s="39"/>
      <c r="E440" s="11" t="str">
        <f>IF(AND(B440="",D440&lt;&gt;""),CONCATENATE("&lt;== ",Language!$B$48),IF(OR(B440="",$E$9=""),"",$E$9))</f>
        <v/>
      </c>
      <c r="F440" s="8"/>
      <c r="G440" s="2"/>
    </row>
    <row r="441" spans="1:7" ht="17.25" customHeight="1" x14ac:dyDescent="0.2">
      <c r="A441" s="2"/>
      <c r="B441" s="22" t="str">
        <f>IF(ISNUMBER(D441),MAX($B$26:B440)+1,"")</f>
        <v/>
      </c>
      <c r="C441" s="62"/>
      <c r="D441" s="39"/>
      <c r="E441" s="11" t="str">
        <f>IF(AND(B441="",D441&lt;&gt;""),CONCATENATE("&lt;== ",Language!$B$48),IF(OR(B441="",$E$9=""),"",$E$9))</f>
        <v/>
      </c>
      <c r="F441" s="8"/>
      <c r="G441" s="2"/>
    </row>
    <row r="442" spans="1:7" ht="17.25" customHeight="1" x14ac:dyDescent="0.2">
      <c r="A442" s="2"/>
      <c r="B442" s="22" t="str">
        <f>IF(ISNUMBER(D442),MAX($B$26:B441)+1,"")</f>
        <v/>
      </c>
      <c r="C442" s="62"/>
      <c r="D442" s="39"/>
      <c r="E442" s="11" t="str">
        <f>IF(AND(B442="",D442&lt;&gt;""),CONCATENATE("&lt;== ",Language!$B$48),IF(OR(B442="",$E$9=""),"",$E$9))</f>
        <v/>
      </c>
      <c r="F442" s="8"/>
      <c r="G442" s="2"/>
    </row>
    <row r="443" spans="1:7" ht="17.25" customHeight="1" x14ac:dyDescent="0.2">
      <c r="A443" s="2"/>
      <c r="B443" s="22" t="str">
        <f>IF(ISNUMBER(D443),MAX($B$26:B442)+1,"")</f>
        <v/>
      </c>
      <c r="C443" s="62"/>
      <c r="D443" s="39"/>
      <c r="E443" s="11" t="str">
        <f>IF(AND(B443="",D443&lt;&gt;""),CONCATENATE("&lt;== ",Language!$B$48),IF(OR(B443="",$E$9=""),"",$E$9))</f>
        <v/>
      </c>
      <c r="F443" s="8"/>
      <c r="G443" s="2"/>
    </row>
    <row r="444" spans="1:7" ht="17.25" customHeight="1" x14ac:dyDescent="0.2">
      <c r="A444" s="2"/>
      <c r="B444" s="22" t="str">
        <f>IF(ISNUMBER(D444),MAX($B$26:B443)+1,"")</f>
        <v/>
      </c>
      <c r="C444" s="62"/>
      <c r="D444" s="39"/>
      <c r="E444" s="11" t="str">
        <f>IF(AND(B444="",D444&lt;&gt;""),CONCATENATE("&lt;== ",Language!$B$48),IF(OR(B444="",$E$9=""),"",$E$9))</f>
        <v/>
      </c>
      <c r="F444" s="8"/>
      <c r="G444" s="2"/>
    </row>
    <row r="445" spans="1:7" ht="17.25" customHeight="1" x14ac:dyDescent="0.2">
      <c r="A445" s="2"/>
      <c r="B445" s="22" t="str">
        <f>IF(ISNUMBER(D445),MAX($B$26:B444)+1,"")</f>
        <v/>
      </c>
      <c r="C445" s="62"/>
      <c r="D445" s="39"/>
      <c r="E445" s="11" t="str">
        <f>IF(AND(B445="",D445&lt;&gt;""),CONCATENATE("&lt;== ",Language!$B$48),IF(OR(B445="",$E$9=""),"",$E$9))</f>
        <v/>
      </c>
      <c r="F445" s="8"/>
      <c r="G445" s="2"/>
    </row>
    <row r="446" spans="1:7" ht="17.25" customHeight="1" x14ac:dyDescent="0.2">
      <c r="A446" s="2"/>
      <c r="B446" s="22" t="str">
        <f>IF(ISNUMBER(D446),MAX($B$26:B445)+1,"")</f>
        <v/>
      </c>
      <c r="C446" s="62"/>
      <c r="D446" s="39"/>
      <c r="E446" s="11" t="str">
        <f>IF(AND(B446="",D446&lt;&gt;""),CONCATENATE("&lt;== ",Language!$B$48),IF(OR(B446="",$E$9=""),"",$E$9))</f>
        <v/>
      </c>
      <c r="F446" s="8"/>
      <c r="G446" s="2"/>
    </row>
    <row r="447" spans="1:7" ht="17.25" customHeight="1" x14ac:dyDescent="0.2">
      <c r="A447" s="2"/>
      <c r="B447" s="22" t="str">
        <f>IF(ISNUMBER(D447),MAX($B$26:B446)+1,"")</f>
        <v/>
      </c>
      <c r="C447" s="62"/>
      <c r="D447" s="39"/>
      <c r="E447" s="11" t="str">
        <f>IF(AND(B447="",D447&lt;&gt;""),CONCATENATE("&lt;== ",Language!$B$48),IF(OR(B447="",$E$9=""),"",$E$9))</f>
        <v/>
      </c>
      <c r="F447" s="8"/>
      <c r="G447" s="2"/>
    </row>
    <row r="448" spans="1:7" ht="17.25" customHeight="1" x14ac:dyDescent="0.2">
      <c r="A448" s="2"/>
      <c r="B448" s="22" t="str">
        <f>IF(ISNUMBER(D448),MAX($B$26:B447)+1,"")</f>
        <v/>
      </c>
      <c r="C448" s="62"/>
      <c r="D448" s="39"/>
      <c r="E448" s="11" t="str">
        <f>IF(AND(B448="",D448&lt;&gt;""),CONCATENATE("&lt;== ",Language!$B$48),IF(OR(B448="",$E$9=""),"",$E$9))</f>
        <v/>
      </c>
      <c r="F448" s="8"/>
      <c r="G448" s="2"/>
    </row>
    <row r="449" spans="1:7" ht="17.25" customHeight="1" x14ac:dyDescent="0.2">
      <c r="A449" s="2"/>
      <c r="B449" s="22" t="str">
        <f>IF(ISNUMBER(D449),MAX($B$26:B448)+1,"")</f>
        <v/>
      </c>
      <c r="C449" s="62"/>
      <c r="D449" s="39"/>
      <c r="E449" s="11" t="str">
        <f>IF(AND(B449="",D449&lt;&gt;""),CONCATENATE("&lt;== ",Language!$B$48),IF(OR(B449="",$E$9=""),"",$E$9))</f>
        <v/>
      </c>
      <c r="F449" s="8"/>
      <c r="G449" s="2"/>
    </row>
    <row r="450" spans="1:7" ht="17.25" customHeight="1" x14ac:dyDescent="0.2">
      <c r="A450" s="2"/>
      <c r="B450" s="22" t="str">
        <f>IF(ISNUMBER(D450),MAX($B$26:B449)+1,"")</f>
        <v/>
      </c>
      <c r="C450" s="62"/>
      <c r="D450" s="39"/>
      <c r="E450" s="11" t="str">
        <f>IF(AND(B450="",D450&lt;&gt;""),CONCATENATE("&lt;== ",Language!$B$48),IF(OR(B450="",$E$9=""),"",$E$9))</f>
        <v/>
      </c>
      <c r="F450" s="8"/>
      <c r="G450" s="2"/>
    </row>
    <row r="451" spans="1:7" ht="17.25" customHeight="1" x14ac:dyDescent="0.2">
      <c r="A451" s="2"/>
      <c r="B451" s="22" t="str">
        <f>IF(ISNUMBER(D451),MAX($B$26:B450)+1,"")</f>
        <v/>
      </c>
      <c r="C451" s="62"/>
      <c r="D451" s="39"/>
      <c r="E451" s="11" t="str">
        <f>IF(AND(B451="",D451&lt;&gt;""),CONCATENATE("&lt;== ",Language!$B$48),IF(OR(B451="",$E$9=""),"",$E$9))</f>
        <v/>
      </c>
      <c r="F451" s="8"/>
      <c r="G451" s="2"/>
    </row>
    <row r="452" spans="1:7" ht="17.25" customHeight="1" x14ac:dyDescent="0.2">
      <c r="A452" s="2"/>
      <c r="B452" s="22" t="str">
        <f>IF(ISNUMBER(D452),MAX($B$26:B451)+1,"")</f>
        <v/>
      </c>
      <c r="C452" s="62"/>
      <c r="D452" s="39"/>
      <c r="E452" s="11" t="str">
        <f>IF(AND(B452="",D452&lt;&gt;""),CONCATENATE("&lt;== ",Language!$B$48),IF(OR(B452="",$E$9=""),"",$E$9))</f>
        <v/>
      </c>
      <c r="F452" s="8"/>
      <c r="G452" s="2"/>
    </row>
    <row r="453" spans="1:7" ht="17.25" customHeight="1" x14ac:dyDescent="0.2">
      <c r="A453" s="2"/>
      <c r="B453" s="22" t="str">
        <f>IF(ISNUMBER(D453),MAX($B$26:B452)+1,"")</f>
        <v/>
      </c>
      <c r="C453" s="62"/>
      <c r="D453" s="39"/>
      <c r="E453" s="11" t="str">
        <f>IF(AND(B453="",D453&lt;&gt;""),CONCATENATE("&lt;== ",Language!$B$48),IF(OR(B453="",$E$9=""),"",$E$9))</f>
        <v/>
      </c>
      <c r="F453" s="8"/>
      <c r="G453" s="2"/>
    </row>
    <row r="454" spans="1:7" ht="17.25" customHeight="1" x14ac:dyDescent="0.2">
      <c r="A454" s="2"/>
      <c r="B454" s="22" t="str">
        <f>IF(ISNUMBER(D454),MAX($B$26:B453)+1,"")</f>
        <v/>
      </c>
      <c r="C454" s="62"/>
      <c r="D454" s="39"/>
      <c r="E454" s="11" t="str">
        <f>IF(AND(B454="",D454&lt;&gt;""),CONCATENATE("&lt;== ",Language!$B$48),IF(OR(B454="",$E$9=""),"",$E$9))</f>
        <v/>
      </c>
      <c r="F454" s="8"/>
      <c r="G454" s="2"/>
    </row>
    <row r="455" spans="1:7" ht="17.25" customHeight="1" x14ac:dyDescent="0.2">
      <c r="A455" s="2"/>
      <c r="B455" s="22" t="str">
        <f>IF(ISNUMBER(D455),MAX($B$26:B454)+1,"")</f>
        <v/>
      </c>
      <c r="C455" s="62"/>
      <c r="D455" s="39"/>
      <c r="E455" s="11" t="str">
        <f>IF(AND(B455="",D455&lt;&gt;""),CONCATENATE("&lt;== ",Language!$B$48),IF(OR(B455="",$E$9=""),"",$E$9))</f>
        <v/>
      </c>
      <c r="F455" s="8"/>
      <c r="G455" s="2"/>
    </row>
    <row r="456" spans="1:7" ht="17.25" customHeight="1" x14ac:dyDescent="0.2">
      <c r="A456" s="2"/>
      <c r="B456" s="22" t="str">
        <f>IF(ISNUMBER(D456),MAX($B$26:B455)+1,"")</f>
        <v/>
      </c>
      <c r="C456" s="62"/>
      <c r="D456" s="39"/>
      <c r="E456" s="11" t="str">
        <f>IF(AND(B456="",D456&lt;&gt;""),CONCATENATE("&lt;== ",Language!$B$48),IF(OR(B456="",$E$9=""),"",$E$9))</f>
        <v/>
      </c>
      <c r="F456" s="8"/>
      <c r="G456" s="2"/>
    </row>
    <row r="457" spans="1:7" ht="17.25" customHeight="1" x14ac:dyDescent="0.2">
      <c r="A457" s="2"/>
      <c r="B457" s="22" t="str">
        <f>IF(ISNUMBER(D457),MAX($B$26:B456)+1,"")</f>
        <v/>
      </c>
      <c r="C457" s="62"/>
      <c r="D457" s="39"/>
      <c r="E457" s="11" t="str">
        <f>IF(AND(B457="",D457&lt;&gt;""),CONCATENATE("&lt;== ",Language!$B$48),IF(OR(B457="",$E$9=""),"",$E$9))</f>
        <v/>
      </c>
      <c r="F457" s="8"/>
      <c r="G457" s="2"/>
    </row>
    <row r="458" spans="1:7" ht="17.25" customHeight="1" x14ac:dyDescent="0.2">
      <c r="A458" s="2"/>
      <c r="B458" s="22" t="str">
        <f>IF(ISNUMBER(D458),MAX($B$26:B457)+1,"")</f>
        <v/>
      </c>
      <c r="C458" s="62"/>
      <c r="D458" s="39"/>
      <c r="E458" s="11" t="str">
        <f>IF(AND(B458="",D458&lt;&gt;""),CONCATENATE("&lt;== ",Language!$B$48),IF(OR(B458="",$E$9=""),"",$E$9))</f>
        <v/>
      </c>
      <c r="F458" s="8"/>
      <c r="G458" s="2"/>
    </row>
    <row r="459" spans="1:7" ht="17.25" customHeight="1" x14ac:dyDescent="0.2">
      <c r="A459" s="2"/>
      <c r="B459" s="22" t="str">
        <f>IF(ISNUMBER(D459),MAX($B$26:B458)+1,"")</f>
        <v/>
      </c>
      <c r="C459" s="62"/>
      <c r="D459" s="39"/>
      <c r="E459" s="11" t="str">
        <f>IF(AND(B459="",D459&lt;&gt;""),CONCATENATE("&lt;== ",Language!$B$48),IF(OR(B459="",$E$9=""),"",$E$9))</f>
        <v/>
      </c>
      <c r="F459" s="8"/>
      <c r="G459" s="2"/>
    </row>
    <row r="460" spans="1:7" ht="17.25" customHeight="1" x14ac:dyDescent="0.2">
      <c r="A460" s="2"/>
      <c r="B460" s="22" t="str">
        <f>IF(ISNUMBER(D460),MAX($B$26:B459)+1,"")</f>
        <v/>
      </c>
      <c r="C460" s="62"/>
      <c r="D460" s="39"/>
      <c r="E460" s="11" t="str">
        <f>IF(AND(B460="",D460&lt;&gt;""),CONCATENATE("&lt;== ",Language!$B$48),IF(OR(B460="",$E$9=""),"",$E$9))</f>
        <v/>
      </c>
      <c r="F460" s="8"/>
      <c r="G460" s="2"/>
    </row>
    <row r="461" spans="1:7" ht="17.25" customHeight="1" x14ac:dyDescent="0.2">
      <c r="A461" s="2"/>
      <c r="B461" s="22" t="str">
        <f>IF(ISNUMBER(D461),MAX($B$26:B460)+1,"")</f>
        <v/>
      </c>
      <c r="C461" s="62"/>
      <c r="D461" s="39"/>
      <c r="E461" s="11" t="str">
        <f>IF(AND(B461="",D461&lt;&gt;""),CONCATENATE("&lt;== ",Language!$B$48),IF(OR(B461="",$E$9=""),"",$E$9))</f>
        <v/>
      </c>
      <c r="F461" s="8"/>
      <c r="G461" s="2"/>
    </row>
    <row r="462" spans="1:7" ht="17.25" customHeight="1" x14ac:dyDescent="0.2">
      <c r="A462" s="2"/>
      <c r="B462" s="22" t="str">
        <f>IF(ISNUMBER(D462),MAX($B$26:B461)+1,"")</f>
        <v/>
      </c>
      <c r="C462" s="62"/>
      <c r="D462" s="39"/>
      <c r="E462" s="11" t="str">
        <f>IF(AND(B462="",D462&lt;&gt;""),CONCATENATE("&lt;== ",Language!$B$48),IF(OR(B462="",$E$9=""),"",$E$9))</f>
        <v/>
      </c>
      <c r="F462" s="8"/>
      <c r="G462" s="2"/>
    </row>
    <row r="463" spans="1:7" ht="17.25" customHeight="1" x14ac:dyDescent="0.2">
      <c r="A463" s="2"/>
      <c r="B463" s="22" t="str">
        <f>IF(ISNUMBER(D463),MAX($B$26:B462)+1,"")</f>
        <v/>
      </c>
      <c r="C463" s="62"/>
      <c r="D463" s="39"/>
      <c r="E463" s="11" t="str">
        <f>IF(AND(B463="",D463&lt;&gt;""),CONCATENATE("&lt;== ",Language!$B$48),IF(OR(B463="",$E$9=""),"",$E$9))</f>
        <v/>
      </c>
      <c r="F463" s="8"/>
      <c r="G463" s="2"/>
    </row>
    <row r="464" spans="1:7" ht="17.25" customHeight="1" x14ac:dyDescent="0.2">
      <c r="A464" s="2"/>
      <c r="B464" s="22" t="str">
        <f>IF(ISNUMBER(D464),MAX($B$26:B463)+1,"")</f>
        <v/>
      </c>
      <c r="C464" s="62"/>
      <c r="D464" s="39"/>
      <c r="E464" s="11" t="str">
        <f>IF(AND(B464="",D464&lt;&gt;""),CONCATENATE("&lt;== ",Language!$B$48),IF(OR(B464="",$E$9=""),"",$E$9))</f>
        <v/>
      </c>
      <c r="F464" s="8"/>
      <c r="G464" s="2"/>
    </row>
    <row r="465" spans="1:7" ht="17.25" customHeight="1" x14ac:dyDescent="0.2">
      <c r="A465" s="2"/>
      <c r="B465" s="22" t="str">
        <f>IF(ISNUMBER(D465),MAX($B$26:B464)+1,"")</f>
        <v/>
      </c>
      <c r="C465" s="62"/>
      <c r="D465" s="39"/>
      <c r="E465" s="11" t="str">
        <f>IF(AND(B465="",D465&lt;&gt;""),CONCATENATE("&lt;== ",Language!$B$48),IF(OR(B465="",$E$9=""),"",$E$9))</f>
        <v/>
      </c>
      <c r="F465" s="8"/>
      <c r="G465" s="2"/>
    </row>
    <row r="466" spans="1:7" ht="17.25" customHeight="1" x14ac:dyDescent="0.2">
      <c r="A466" s="2"/>
      <c r="B466" s="22" t="str">
        <f>IF(ISNUMBER(D466),MAX($B$26:B465)+1,"")</f>
        <v/>
      </c>
      <c r="C466" s="62"/>
      <c r="D466" s="39"/>
      <c r="E466" s="11" t="str">
        <f>IF(AND(B466="",D466&lt;&gt;""),CONCATENATE("&lt;== ",Language!$B$48),IF(OR(B466="",$E$9=""),"",$E$9))</f>
        <v/>
      </c>
      <c r="F466" s="8"/>
      <c r="G466" s="2"/>
    </row>
    <row r="467" spans="1:7" ht="17.25" customHeight="1" x14ac:dyDescent="0.2">
      <c r="A467" s="2"/>
      <c r="B467" s="22" t="str">
        <f>IF(ISNUMBER(D467),MAX($B$26:B466)+1,"")</f>
        <v/>
      </c>
      <c r="C467" s="62"/>
      <c r="D467" s="39"/>
      <c r="E467" s="11" t="str">
        <f>IF(AND(B467="",D467&lt;&gt;""),CONCATENATE("&lt;== ",Language!$B$48),IF(OR(B467="",$E$9=""),"",$E$9))</f>
        <v/>
      </c>
      <c r="F467" s="8"/>
      <c r="G467" s="2"/>
    </row>
    <row r="468" spans="1:7" ht="17.25" customHeight="1" x14ac:dyDescent="0.2">
      <c r="A468" s="2"/>
      <c r="B468" s="22" t="str">
        <f>IF(ISNUMBER(D468),MAX($B$26:B467)+1,"")</f>
        <v/>
      </c>
      <c r="C468" s="62"/>
      <c r="D468" s="39"/>
      <c r="E468" s="11" t="str">
        <f>IF(AND(B468="",D468&lt;&gt;""),CONCATENATE("&lt;== ",Language!$B$48),IF(OR(B468="",$E$9=""),"",$E$9))</f>
        <v/>
      </c>
      <c r="F468" s="8"/>
      <c r="G468" s="2"/>
    </row>
    <row r="469" spans="1:7" ht="17.25" customHeight="1" x14ac:dyDescent="0.2">
      <c r="A469" s="2"/>
      <c r="B469" s="22" t="str">
        <f>IF(ISNUMBER(D469),MAX($B$26:B468)+1,"")</f>
        <v/>
      </c>
      <c r="C469" s="62"/>
      <c r="D469" s="39"/>
      <c r="E469" s="11" t="str">
        <f>IF(AND(B469="",D469&lt;&gt;""),CONCATENATE("&lt;== ",Language!$B$48),IF(OR(B469="",$E$9=""),"",$E$9))</f>
        <v/>
      </c>
      <c r="F469" s="8"/>
      <c r="G469" s="2"/>
    </row>
    <row r="470" spans="1:7" ht="17.25" customHeight="1" x14ac:dyDescent="0.2">
      <c r="A470" s="2"/>
      <c r="B470" s="22" t="str">
        <f>IF(ISNUMBER(D470),MAX($B$26:B469)+1,"")</f>
        <v/>
      </c>
      <c r="C470" s="62"/>
      <c r="D470" s="39"/>
      <c r="E470" s="11" t="str">
        <f>IF(AND(B470="",D470&lt;&gt;""),CONCATENATE("&lt;== ",Language!$B$48),IF(OR(B470="",$E$9=""),"",$E$9))</f>
        <v/>
      </c>
      <c r="F470" s="8"/>
      <c r="G470" s="2"/>
    </row>
    <row r="471" spans="1:7" ht="17.25" customHeight="1" x14ac:dyDescent="0.2">
      <c r="A471" s="2"/>
      <c r="B471" s="22" t="str">
        <f>IF(ISNUMBER(D471),MAX($B$26:B470)+1,"")</f>
        <v/>
      </c>
      <c r="C471" s="62"/>
      <c r="D471" s="39"/>
      <c r="E471" s="11" t="str">
        <f>IF(AND(B471="",D471&lt;&gt;""),CONCATENATE("&lt;== ",Language!$B$48),IF(OR(B471="",$E$9=""),"",$E$9))</f>
        <v/>
      </c>
      <c r="F471" s="8"/>
      <c r="G471" s="2"/>
    </row>
    <row r="472" spans="1:7" ht="17.25" customHeight="1" x14ac:dyDescent="0.2">
      <c r="A472" s="2"/>
      <c r="B472" s="22" t="str">
        <f>IF(ISNUMBER(D472),MAX($B$26:B471)+1,"")</f>
        <v/>
      </c>
      <c r="C472" s="62"/>
      <c r="D472" s="39"/>
      <c r="E472" s="11" t="str">
        <f>IF(AND(B472="",D472&lt;&gt;""),CONCATENATE("&lt;== ",Language!$B$48),IF(OR(B472="",$E$9=""),"",$E$9))</f>
        <v/>
      </c>
      <c r="F472" s="8"/>
      <c r="G472" s="2"/>
    </row>
    <row r="473" spans="1:7" ht="17.25" customHeight="1" x14ac:dyDescent="0.2">
      <c r="A473" s="2"/>
      <c r="B473" s="22" t="str">
        <f>IF(ISNUMBER(D473),MAX($B$26:B472)+1,"")</f>
        <v/>
      </c>
      <c r="C473" s="62"/>
      <c r="D473" s="39"/>
      <c r="E473" s="11" t="str">
        <f>IF(AND(B473="",D473&lt;&gt;""),CONCATENATE("&lt;== ",Language!$B$48),IF(OR(B473="",$E$9=""),"",$E$9))</f>
        <v/>
      </c>
      <c r="F473" s="8"/>
      <c r="G473" s="2"/>
    </row>
    <row r="474" spans="1:7" ht="17.25" customHeight="1" x14ac:dyDescent="0.2">
      <c r="A474" s="2"/>
      <c r="B474" s="22" t="str">
        <f>IF(ISNUMBER(D474),MAX($B$26:B473)+1,"")</f>
        <v/>
      </c>
      <c r="C474" s="62"/>
      <c r="D474" s="39"/>
      <c r="E474" s="11" t="str">
        <f>IF(AND(B474="",D474&lt;&gt;""),CONCATENATE("&lt;== ",Language!$B$48),IF(OR(B474="",$E$9=""),"",$E$9))</f>
        <v/>
      </c>
      <c r="F474" s="8"/>
      <c r="G474" s="2"/>
    </row>
    <row r="475" spans="1:7" ht="17.25" customHeight="1" x14ac:dyDescent="0.2">
      <c r="A475" s="2"/>
      <c r="B475" s="22" t="str">
        <f>IF(ISNUMBER(D475),MAX($B$26:B474)+1,"")</f>
        <v/>
      </c>
      <c r="C475" s="62"/>
      <c r="D475" s="39"/>
      <c r="E475" s="11" t="str">
        <f>IF(AND(B475="",D475&lt;&gt;""),CONCATENATE("&lt;== ",Language!$B$48),IF(OR(B475="",$E$9=""),"",$E$9))</f>
        <v/>
      </c>
      <c r="F475" s="8"/>
      <c r="G475" s="2"/>
    </row>
    <row r="476" spans="1:7" ht="17.25" customHeight="1" x14ac:dyDescent="0.2">
      <c r="A476" s="2"/>
      <c r="B476" s="22" t="str">
        <f>IF(ISNUMBER(D476),MAX($B$26:B475)+1,"")</f>
        <v/>
      </c>
      <c r="C476" s="62"/>
      <c r="D476" s="39"/>
      <c r="E476" s="11" t="str">
        <f>IF(AND(B476="",D476&lt;&gt;""),CONCATENATE("&lt;== ",Language!$B$48),IF(OR(B476="",$E$9=""),"",$E$9))</f>
        <v/>
      </c>
      <c r="F476" s="8"/>
      <c r="G476" s="2"/>
    </row>
    <row r="477" spans="1:7" ht="17.25" customHeight="1" x14ac:dyDescent="0.2">
      <c r="A477" s="2"/>
      <c r="B477" s="22" t="str">
        <f>IF(ISNUMBER(D477),MAX($B$26:B476)+1,"")</f>
        <v/>
      </c>
      <c r="C477" s="62"/>
      <c r="D477" s="39"/>
      <c r="E477" s="11" t="str">
        <f>IF(AND(B477="",D477&lt;&gt;""),CONCATENATE("&lt;== ",Language!$B$48),IF(OR(B477="",$E$9=""),"",$E$9))</f>
        <v/>
      </c>
      <c r="F477" s="8"/>
      <c r="G477" s="2"/>
    </row>
    <row r="478" spans="1:7" ht="17.25" customHeight="1" x14ac:dyDescent="0.2">
      <c r="A478" s="2"/>
      <c r="B478" s="22" t="str">
        <f>IF(ISNUMBER(D478),MAX($B$26:B477)+1,"")</f>
        <v/>
      </c>
      <c r="C478" s="62"/>
      <c r="D478" s="39"/>
      <c r="E478" s="11" t="str">
        <f>IF(AND(B478="",D478&lt;&gt;""),CONCATENATE("&lt;== ",Language!$B$48),IF(OR(B478="",$E$9=""),"",$E$9))</f>
        <v/>
      </c>
      <c r="F478" s="8"/>
      <c r="G478" s="2"/>
    </row>
    <row r="479" spans="1:7" ht="17.25" customHeight="1" x14ac:dyDescent="0.2">
      <c r="A479" s="2"/>
      <c r="B479" s="22" t="str">
        <f>IF(ISNUMBER(D479),MAX($B$26:B478)+1,"")</f>
        <v/>
      </c>
      <c r="C479" s="62"/>
      <c r="D479" s="39"/>
      <c r="E479" s="11" t="str">
        <f>IF(AND(B479="",D479&lt;&gt;""),CONCATENATE("&lt;== ",Language!$B$48),IF(OR(B479="",$E$9=""),"",$E$9))</f>
        <v/>
      </c>
      <c r="F479" s="8"/>
      <c r="G479" s="2"/>
    </row>
    <row r="480" spans="1:7" ht="17.25" customHeight="1" x14ac:dyDescent="0.2">
      <c r="A480" s="2"/>
      <c r="B480" s="22" t="str">
        <f>IF(ISNUMBER(D480),MAX($B$26:B479)+1,"")</f>
        <v/>
      </c>
      <c r="C480" s="62"/>
      <c r="D480" s="39"/>
      <c r="E480" s="11" t="str">
        <f>IF(AND(B480="",D480&lt;&gt;""),CONCATENATE("&lt;== ",Language!$B$48),IF(OR(B480="",$E$9=""),"",$E$9))</f>
        <v/>
      </c>
      <c r="F480" s="8"/>
      <c r="G480" s="2"/>
    </row>
    <row r="481" spans="1:7" ht="17.25" customHeight="1" x14ac:dyDescent="0.2">
      <c r="A481" s="2"/>
      <c r="B481" s="22" t="str">
        <f>IF(ISNUMBER(D481),MAX($B$26:B480)+1,"")</f>
        <v/>
      </c>
      <c r="C481" s="62"/>
      <c r="D481" s="39"/>
      <c r="E481" s="11" t="str">
        <f>IF(AND(B481="",D481&lt;&gt;""),CONCATENATE("&lt;== ",Language!$B$48),IF(OR(B481="",$E$9=""),"",$E$9))</f>
        <v/>
      </c>
      <c r="F481" s="8"/>
      <c r="G481" s="2"/>
    </row>
    <row r="482" spans="1:7" ht="17.25" customHeight="1" x14ac:dyDescent="0.2">
      <c r="A482" s="2"/>
      <c r="B482" s="22" t="str">
        <f>IF(ISNUMBER(D482),MAX($B$26:B481)+1,"")</f>
        <v/>
      </c>
      <c r="C482" s="62"/>
      <c r="D482" s="39"/>
      <c r="E482" s="11" t="str">
        <f>IF(AND(B482="",D482&lt;&gt;""),CONCATENATE("&lt;== ",Language!$B$48),IF(OR(B482="",$E$9=""),"",$E$9))</f>
        <v/>
      </c>
      <c r="F482" s="8"/>
      <c r="G482" s="2"/>
    </row>
    <row r="483" spans="1:7" ht="17.25" customHeight="1" x14ac:dyDescent="0.2">
      <c r="A483" s="2"/>
      <c r="B483" s="22" t="str">
        <f>IF(ISNUMBER(D483),MAX($B$26:B482)+1,"")</f>
        <v/>
      </c>
      <c r="C483" s="62"/>
      <c r="D483" s="39"/>
      <c r="E483" s="11" t="str">
        <f>IF(AND(B483="",D483&lt;&gt;""),CONCATENATE("&lt;== ",Language!$B$48),IF(OR(B483="",$E$9=""),"",$E$9))</f>
        <v/>
      </c>
      <c r="F483" s="8"/>
      <c r="G483" s="2"/>
    </row>
    <row r="484" spans="1:7" ht="17.25" customHeight="1" x14ac:dyDescent="0.2">
      <c r="A484" s="2"/>
      <c r="B484" s="22" t="str">
        <f>IF(ISNUMBER(D484),MAX($B$26:B483)+1,"")</f>
        <v/>
      </c>
      <c r="C484" s="62"/>
      <c r="D484" s="39"/>
      <c r="E484" s="11" t="str">
        <f>IF(AND(B484="",D484&lt;&gt;""),CONCATENATE("&lt;== ",Language!$B$48),IF(OR(B484="",$E$9=""),"",$E$9))</f>
        <v/>
      </c>
      <c r="F484" s="8"/>
      <c r="G484" s="2"/>
    </row>
    <row r="485" spans="1:7" ht="17.25" customHeight="1" x14ac:dyDescent="0.2">
      <c r="A485" s="2"/>
      <c r="B485" s="22" t="str">
        <f>IF(ISNUMBER(D485),MAX($B$26:B484)+1,"")</f>
        <v/>
      </c>
      <c r="C485" s="62"/>
      <c r="D485" s="39"/>
      <c r="E485" s="11" t="str">
        <f>IF(AND(B485="",D485&lt;&gt;""),CONCATENATE("&lt;== ",Language!$B$48),IF(OR(B485="",$E$9=""),"",$E$9))</f>
        <v/>
      </c>
      <c r="F485" s="8"/>
      <c r="G485" s="2"/>
    </row>
    <row r="486" spans="1:7" ht="17.25" customHeight="1" x14ac:dyDescent="0.2">
      <c r="A486" s="2"/>
      <c r="B486" s="22" t="str">
        <f>IF(ISNUMBER(D486),MAX($B$26:B485)+1,"")</f>
        <v/>
      </c>
      <c r="C486" s="62"/>
      <c r="D486" s="39"/>
      <c r="E486" s="11" t="str">
        <f>IF(AND(B486="",D486&lt;&gt;""),CONCATENATE("&lt;== ",Language!$B$48),IF(OR(B486="",$E$9=""),"",$E$9))</f>
        <v/>
      </c>
      <c r="F486" s="8"/>
      <c r="G486" s="2"/>
    </row>
    <row r="487" spans="1:7" ht="17.25" customHeight="1" x14ac:dyDescent="0.2">
      <c r="A487" s="2"/>
      <c r="B487" s="22" t="str">
        <f>IF(ISNUMBER(D487),MAX($B$26:B486)+1,"")</f>
        <v/>
      </c>
      <c r="C487" s="62"/>
      <c r="D487" s="39"/>
      <c r="E487" s="11" t="str">
        <f>IF(AND(B487="",D487&lt;&gt;""),CONCATENATE("&lt;== ",Language!$B$48),IF(OR(B487="",$E$9=""),"",$E$9))</f>
        <v/>
      </c>
      <c r="F487" s="8"/>
      <c r="G487" s="2"/>
    </row>
    <row r="488" spans="1:7" ht="17.25" customHeight="1" x14ac:dyDescent="0.2">
      <c r="A488" s="2"/>
      <c r="B488" s="22" t="str">
        <f>IF(ISNUMBER(D488),MAX($B$26:B487)+1,"")</f>
        <v/>
      </c>
      <c r="C488" s="62"/>
      <c r="D488" s="39"/>
      <c r="E488" s="11" t="str">
        <f>IF(AND(B488="",D488&lt;&gt;""),CONCATENATE("&lt;== ",Language!$B$48),IF(OR(B488="",$E$9=""),"",$E$9))</f>
        <v/>
      </c>
      <c r="F488" s="8"/>
      <c r="G488" s="2"/>
    </row>
    <row r="489" spans="1:7" ht="17.25" customHeight="1" x14ac:dyDescent="0.2">
      <c r="A489" s="2"/>
      <c r="B489" s="22" t="str">
        <f>IF(ISNUMBER(D489),MAX($B$26:B488)+1,"")</f>
        <v/>
      </c>
      <c r="C489" s="62"/>
      <c r="D489" s="39"/>
      <c r="E489" s="11" t="str">
        <f>IF(AND(B489="",D489&lt;&gt;""),CONCATENATE("&lt;== ",Language!$B$48),IF(OR(B489="",$E$9=""),"",$E$9))</f>
        <v/>
      </c>
      <c r="F489" s="8"/>
      <c r="G489" s="2"/>
    </row>
    <row r="490" spans="1:7" ht="17.25" customHeight="1" x14ac:dyDescent="0.2">
      <c r="A490" s="2"/>
      <c r="B490" s="22" t="str">
        <f>IF(ISNUMBER(D490),MAX($B$26:B489)+1,"")</f>
        <v/>
      </c>
      <c r="C490" s="62"/>
      <c r="D490" s="39"/>
      <c r="E490" s="11" t="str">
        <f>IF(AND(B490="",D490&lt;&gt;""),CONCATENATE("&lt;== ",Language!$B$48),IF(OR(B490="",$E$9=""),"",$E$9))</f>
        <v/>
      </c>
      <c r="F490" s="8"/>
      <c r="G490" s="2"/>
    </row>
    <row r="491" spans="1:7" ht="17.25" customHeight="1" x14ac:dyDescent="0.2">
      <c r="A491" s="2"/>
      <c r="B491" s="22" t="str">
        <f>IF(ISNUMBER(D491),MAX($B$26:B490)+1,"")</f>
        <v/>
      </c>
      <c r="C491" s="62"/>
      <c r="D491" s="39"/>
      <c r="E491" s="11" t="str">
        <f>IF(AND(B491="",D491&lt;&gt;""),CONCATENATE("&lt;== ",Language!$B$48),IF(OR(B491="",$E$9=""),"",$E$9))</f>
        <v/>
      </c>
      <c r="F491" s="8"/>
      <c r="G491" s="2"/>
    </row>
    <row r="492" spans="1:7" ht="17.25" customHeight="1" x14ac:dyDescent="0.2">
      <c r="A492" s="2"/>
      <c r="B492" s="22" t="str">
        <f>IF(ISNUMBER(D492),MAX($B$26:B491)+1,"")</f>
        <v/>
      </c>
      <c r="C492" s="62"/>
      <c r="D492" s="39"/>
      <c r="E492" s="11" t="str">
        <f>IF(AND(B492="",D492&lt;&gt;""),CONCATENATE("&lt;== ",Language!$B$48),IF(OR(B492="",$E$9=""),"",$E$9))</f>
        <v/>
      </c>
      <c r="F492" s="8"/>
      <c r="G492" s="2"/>
    </row>
    <row r="493" spans="1:7" ht="17.25" customHeight="1" x14ac:dyDescent="0.2">
      <c r="A493" s="2"/>
      <c r="B493" s="22" t="str">
        <f>IF(ISNUMBER(D493),MAX($B$26:B492)+1,"")</f>
        <v/>
      </c>
      <c r="C493" s="62"/>
      <c r="D493" s="39"/>
      <c r="E493" s="11" t="str">
        <f>IF(AND(B493="",D493&lt;&gt;""),CONCATENATE("&lt;== ",Language!$B$48),IF(OR(B493="",$E$9=""),"",$E$9))</f>
        <v/>
      </c>
      <c r="F493" s="8"/>
      <c r="G493" s="2"/>
    </row>
    <row r="494" spans="1:7" ht="17.25" customHeight="1" x14ac:dyDescent="0.2">
      <c r="A494" s="2"/>
      <c r="B494" s="22" t="str">
        <f>IF(ISNUMBER(D494),MAX($B$26:B493)+1,"")</f>
        <v/>
      </c>
      <c r="C494" s="62"/>
      <c r="D494" s="39"/>
      <c r="E494" s="11" t="str">
        <f>IF(AND(B494="",D494&lt;&gt;""),CONCATENATE("&lt;== ",Language!$B$48),IF(OR(B494="",$E$9=""),"",$E$9))</f>
        <v/>
      </c>
      <c r="F494" s="8"/>
      <c r="G494" s="2"/>
    </row>
    <row r="495" spans="1:7" ht="17.25" customHeight="1" x14ac:dyDescent="0.2">
      <c r="A495" s="2"/>
      <c r="B495" s="22" t="str">
        <f>IF(ISNUMBER(D495),MAX($B$26:B494)+1,"")</f>
        <v/>
      </c>
      <c r="C495" s="62"/>
      <c r="D495" s="39"/>
      <c r="E495" s="11" t="str">
        <f>IF(AND(B495="",D495&lt;&gt;""),CONCATENATE("&lt;== ",Language!$B$48),IF(OR(B495="",$E$9=""),"",$E$9))</f>
        <v/>
      </c>
      <c r="F495" s="8"/>
      <c r="G495" s="2"/>
    </row>
    <row r="496" spans="1:7" ht="17.25" customHeight="1" x14ac:dyDescent="0.2">
      <c r="A496" s="2"/>
      <c r="B496" s="22" t="str">
        <f>IF(ISNUMBER(D496),MAX($B$26:B495)+1,"")</f>
        <v/>
      </c>
      <c r="C496" s="62"/>
      <c r="D496" s="39"/>
      <c r="E496" s="11" t="str">
        <f>IF(AND(B496="",D496&lt;&gt;""),CONCATENATE("&lt;== ",Language!$B$48),IF(OR(B496="",$E$9=""),"",$E$9))</f>
        <v/>
      </c>
      <c r="F496" s="8"/>
      <c r="G496" s="2"/>
    </row>
    <row r="497" spans="1:7" ht="17.25" customHeight="1" x14ac:dyDescent="0.2">
      <c r="A497" s="2"/>
      <c r="B497" s="22" t="str">
        <f>IF(ISNUMBER(D497),MAX($B$26:B496)+1,"")</f>
        <v/>
      </c>
      <c r="C497" s="62"/>
      <c r="D497" s="39"/>
      <c r="E497" s="11" t="str">
        <f>IF(AND(B497="",D497&lt;&gt;""),CONCATENATE("&lt;== ",Language!$B$48),IF(OR(B497="",$E$9=""),"",$E$9))</f>
        <v/>
      </c>
      <c r="F497" s="8"/>
      <c r="G497" s="2"/>
    </row>
    <row r="498" spans="1:7" ht="17.25" customHeight="1" x14ac:dyDescent="0.2">
      <c r="A498" s="2"/>
      <c r="B498" s="22" t="str">
        <f>IF(ISNUMBER(D498),MAX($B$26:B497)+1,"")</f>
        <v/>
      </c>
      <c r="C498" s="62"/>
      <c r="D498" s="39"/>
      <c r="E498" s="11" t="str">
        <f>IF(AND(B498="",D498&lt;&gt;""),CONCATENATE("&lt;== ",Language!$B$48),IF(OR(B498="",$E$9=""),"",$E$9))</f>
        <v/>
      </c>
      <c r="F498" s="8"/>
      <c r="G498" s="2"/>
    </row>
    <row r="499" spans="1:7" ht="17.25" customHeight="1" x14ac:dyDescent="0.2">
      <c r="A499" s="2"/>
      <c r="B499" s="22" t="str">
        <f>IF(ISNUMBER(D499),MAX($B$26:B498)+1,"")</f>
        <v/>
      </c>
      <c r="C499" s="62"/>
      <c r="D499" s="39"/>
      <c r="E499" s="11" t="str">
        <f>IF(AND(B499="",D499&lt;&gt;""),CONCATENATE("&lt;== ",Language!$B$48),IF(OR(B499="",$E$9=""),"",$E$9))</f>
        <v/>
      </c>
      <c r="F499" s="8"/>
      <c r="G499" s="2"/>
    </row>
    <row r="500" spans="1:7" ht="17.25" customHeight="1" x14ac:dyDescent="0.2">
      <c r="A500" s="2"/>
      <c r="B500" s="22" t="str">
        <f>IF(ISNUMBER(D500),MAX($B$26:B499)+1,"")</f>
        <v/>
      </c>
      <c r="C500" s="62"/>
      <c r="D500" s="39"/>
      <c r="E500" s="11" t="str">
        <f>IF(AND(B500="",D500&lt;&gt;""),CONCATENATE("&lt;== ",Language!$B$48),IF(OR(B500="",$E$9=""),"",$E$9))</f>
        <v/>
      </c>
      <c r="F500" s="8"/>
      <c r="G500" s="2"/>
    </row>
    <row r="501" spans="1:7" ht="17.25" customHeight="1" x14ac:dyDescent="0.2">
      <c r="A501" s="2"/>
      <c r="B501" s="22" t="str">
        <f>IF(ISNUMBER(D501),MAX($B$26:B500)+1,"")</f>
        <v/>
      </c>
      <c r="C501" s="62"/>
      <c r="D501" s="39"/>
      <c r="E501" s="11" t="str">
        <f>IF(AND(B501="",D501&lt;&gt;""),CONCATENATE("&lt;== ",Language!$B$48),IF(OR(B501="",$E$9=""),"",$E$9))</f>
        <v/>
      </c>
      <c r="F501" s="8"/>
      <c r="G501" s="2"/>
    </row>
    <row r="502" spans="1:7" ht="17.25" customHeight="1" x14ac:dyDescent="0.2">
      <c r="A502" s="2"/>
      <c r="B502" s="22" t="str">
        <f>IF(ISNUMBER(D502),MAX($B$26:B501)+1,"")</f>
        <v/>
      </c>
      <c r="C502" s="62"/>
      <c r="D502" s="39"/>
      <c r="E502" s="11" t="str">
        <f>IF(AND(B502="",D502&lt;&gt;""),CONCATENATE("&lt;== ",Language!$B$48),IF(OR(B502="",$E$9=""),"",$E$9))</f>
        <v/>
      </c>
      <c r="F502" s="8"/>
      <c r="G502" s="2"/>
    </row>
    <row r="503" spans="1:7" ht="17.25" customHeight="1" x14ac:dyDescent="0.2">
      <c r="A503" s="2"/>
      <c r="B503" s="22" t="str">
        <f>IF(ISNUMBER(D503),MAX($B$26:B502)+1,"")</f>
        <v/>
      </c>
      <c r="C503" s="62"/>
      <c r="D503" s="39"/>
      <c r="E503" s="11" t="str">
        <f>IF(AND(B503="",D503&lt;&gt;""),CONCATENATE("&lt;== ",Language!$B$48),IF(OR(B503="",$E$9=""),"",$E$9))</f>
        <v/>
      </c>
      <c r="F503" s="8"/>
      <c r="G503" s="2"/>
    </row>
    <row r="504" spans="1:7" ht="17.25" customHeight="1" x14ac:dyDescent="0.2">
      <c r="A504" s="2"/>
      <c r="B504" s="22" t="str">
        <f>IF(ISNUMBER(D504),MAX($B$26:B503)+1,"")</f>
        <v/>
      </c>
      <c r="C504" s="62"/>
      <c r="D504" s="39"/>
      <c r="E504" s="11" t="str">
        <f>IF(AND(B504="",D504&lt;&gt;""),CONCATENATE("&lt;== ",Language!$B$48),IF(OR(B504="",$E$9=""),"",$E$9))</f>
        <v/>
      </c>
      <c r="F504" s="8"/>
      <c r="G504" s="2"/>
    </row>
    <row r="505" spans="1:7" ht="17.25" customHeight="1" x14ac:dyDescent="0.2">
      <c r="A505" s="2"/>
      <c r="B505" s="22" t="str">
        <f>IF(ISNUMBER(D505),MAX($B$26:B504)+1,"")</f>
        <v/>
      </c>
      <c r="C505" s="62"/>
      <c r="D505" s="39"/>
      <c r="E505" s="11" t="str">
        <f>IF(AND(B505="",D505&lt;&gt;""),CONCATENATE("&lt;== ",Language!$B$48),IF(OR(B505="",$E$9=""),"",$E$9))</f>
        <v/>
      </c>
      <c r="F505" s="8"/>
      <c r="G505" s="2"/>
    </row>
    <row r="506" spans="1:7" ht="17.25" customHeight="1" x14ac:dyDescent="0.2">
      <c r="A506" s="2"/>
      <c r="B506" s="22" t="str">
        <f>IF(ISNUMBER(D506),MAX($B$26:B505)+1,"")</f>
        <v/>
      </c>
      <c r="C506" s="62"/>
      <c r="D506" s="39"/>
      <c r="E506" s="11" t="str">
        <f>IF(AND(B506="",D506&lt;&gt;""),CONCATENATE("&lt;== ",Language!$B$48),IF(OR(B506="",$E$9=""),"",$E$9))</f>
        <v/>
      </c>
      <c r="F506" s="8"/>
      <c r="G506" s="2"/>
    </row>
    <row r="507" spans="1:7" ht="17.25" customHeight="1" x14ac:dyDescent="0.2">
      <c r="A507" s="2"/>
      <c r="B507" s="22" t="str">
        <f>IF(ISNUMBER(D507),MAX($B$26:B506)+1,"")</f>
        <v/>
      </c>
      <c r="C507" s="62"/>
      <c r="D507" s="39"/>
      <c r="E507" s="11" t="str">
        <f>IF(AND(B507="",D507&lt;&gt;""),CONCATENATE("&lt;== ",Language!$B$48),IF(OR(B507="",$E$9=""),"",$E$9))</f>
        <v/>
      </c>
      <c r="F507" s="8"/>
      <c r="G507" s="2"/>
    </row>
    <row r="508" spans="1:7" ht="17.25" customHeight="1" x14ac:dyDescent="0.2">
      <c r="A508" s="2"/>
      <c r="B508" s="22" t="str">
        <f>IF(ISNUMBER(D508),MAX($B$26:B507)+1,"")</f>
        <v/>
      </c>
      <c r="C508" s="62"/>
      <c r="D508" s="39"/>
      <c r="E508" s="11" t="str">
        <f>IF(AND(B508="",D508&lt;&gt;""),CONCATENATE("&lt;== ",Language!$B$48),IF(OR(B508="",$E$9=""),"",$E$9))</f>
        <v/>
      </c>
      <c r="F508" s="8"/>
      <c r="G508" s="2"/>
    </row>
    <row r="509" spans="1:7" ht="17.25" customHeight="1" x14ac:dyDescent="0.2">
      <c r="A509" s="2"/>
      <c r="B509" s="22" t="str">
        <f>IF(ISNUMBER(D509),MAX($B$26:B508)+1,"")</f>
        <v/>
      </c>
      <c r="C509" s="62"/>
      <c r="D509" s="39"/>
      <c r="E509" s="11" t="str">
        <f>IF(AND(B509="",D509&lt;&gt;""),CONCATENATE("&lt;== ",Language!$B$48),IF(OR(B509="",$E$9=""),"",$E$9))</f>
        <v/>
      </c>
      <c r="F509" s="8"/>
      <c r="G509" s="2"/>
    </row>
    <row r="510" spans="1:7" ht="17.25" customHeight="1" x14ac:dyDescent="0.2">
      <c r="A510" s="2"/>
      <c r="B510" s="22" t="str">
        <f>IF(ISNUMBER(D510),MAX($B$26:B509)+1,"")</f>
        <v/>
      </c>
      <c r="C510" s="62"/>
      <c r="D510" s="39"/>
      <c r="E510" s="11" t="str">
        <f>IF(AND(B510="",D510&lt;&gt;""),CONCATENATE("&lt;== ",Language!$B$48),IF(OR(B510="",$E$9=""),"",$E$9))</f>
        <v/>
      </c>
      <c r="F510" s="8"/>
      <c r="G510" s="2"/>
    </row>
    <row r="511" spans="1:7" ht="17.25" customHeight="1" x14ac:dyDescent="0.2">
      <c r="A511" s="2"/>
      <c r="B511" s="22" t="str">
        <f>IF(ISNUMBER(D511),MAX($B$26:B510)+1,"")</f>
        <v/>
      </c>
      <c r="C511" s="62"/>
      <c r="D511" s="39"/>
      <c r="E511" s="11" t="str">
        <f>IF(AND(B511="",D511&lt;&gt;""),CONCATENATE("&lt;== ",Language!$B$48),IF(OR(B511="",$E$9=""),"",$E$9))</f>
        <v/>
      </c>
      <c r="F511" s="8"/>
      <c r="G511" s="2"/>
    </row>
    <row r="512" spans="1:7" ht="17.25" customHeight="1" x14ac:dyDescent="0.2">
      <c r="A512" s="2"/>
      <c r="B512" s="22" t="str">
        <f>IF(ISNUMBER(D512),MAX($B$26:B511)+1,"")</f>
        <v/>
      </c>
      <c r="C512" s="62"/>
      <c r="D512" s="39"/>
      <c r="E512" s="11" t="str">
        <f>IF(AND(B512="",D512&lt;&gt;""),CONCATENATE("&lt;== ",Language!$B$48),IF(OR(B512="",$E$9=""),"",$E$9))</f>
        <v/>
      </c>
      <c r="F512" s="8"/>
      <c r="G512" s="2"/>
    </row>
    <row r="513" spans="1:7" ht="17.25" customHeight="1" x14ac:dyDescent="0.2">
      <c r="A513" s="2"/>
      <c r="B513" s="22" t="str">
        <f>IF(ISNUMBER(D513),MAX($B$26:B512)+1,"")</f>
        <v/>
      </c>
      <c r="C513" s="62"/>
      <c r="D513" s="39"/>
      <c r="E513" s="11" t="str">
        <f>IF(AND(B513="",D513&lt;&gt;""),CONCATENATE("&lt;== ",Language!$B$48),IF(OR(B513="",$E$9=""),"",$E$9))</f>
        <v/>
      </c>
      <c r="F513" s="8"/>
      <c r="G513" s="2"/>
    </row>
    <row r="514" spans="1:7" ht="17.25" customHeight="1" x14ac:dyDescent="0.2">
      <c r="A514" s="2"/>
      <c r="B514" s="22" t="str">
        <f>IF(ISNUMBER(D514),MAX($B$26:B513)+1,"")</f>
        <v/>
      </c>
      <c r="C514" s="62"/>
      <c r="D514" s="39"/>
      <c r="E514" s="11" t="str">
        <f>IF(AND(B514="",D514&lt;&gt;""),CONCATENATE("&lt;== ",Language!$B$48),IF(OR(B514="",$E$9=""),"",$E$9))</f>
        <v/>
      </c>
      <c r="F514" s="8"/>
      <c r="G514" s="2"/>
    </row>
    <row r="515" spans="1:7" ht="17.25" customHeight="1" x14ac:dyDescent="0.2">
      <c r="A515" s="2"/>
      <c r="B515" s="22" t="str">
        <f>IF(ISNUMBER(D515),MAX($B$26:B514)+1,"")</f>
        <v/>
      </c>
      <c r="C515" s="62"/>
      <c r="D515" s="39"/>
      <c r="E515" s="11" t="str">
        <f>IF(AND(B515="",D515&lt;&gt;""),CONCATENATE("&lt;== ",Language!$B$48),IF(OR(B515="",$E$9=""),"",$E$9))</f>
        <v/>
      </c>
      <c r="F515" s="8"/>
      <c r="G515" s="2"/>
    </row>
    <row r="516" spans="1:7" ht="17.25" customHeight="1" x14ac:dyDescent="0.2">
      <c r="A516" s="2"/>
      <c r="B516" s="22" t="str">
        <f>IF(ISNUMBER(D516),MAX($B$26:B515)+1,"")</f>
        <v/>
      </c>
      <c r="C516" s="62"/>
      <c r="D516" s="39"/>
      <c r="E516" s="11" t="str">
        <f>IF(AND(B516="",D516&lt;&gt;""),CONCATENATE("&lt;== ",Language!$B$48),IF(OR(B516="",$E$9=""),"",$E$9))</f>
        <v/>
      </c>
      <c r="F516" s="8"/>
      <c r="G516" s="2"/>
    </row>
    <row r="517" spans="1:7" ht="17.25" customHeight="1" x14ac:dyDescent="0.2">
      <c r="A517" s="2"/>
      <c r="B517" s="22" t="str">
        <f>IF(ISNUMBER(D517),MAX($B$26:B516)+1,"")</f>
        <v/>
      </c>
      <c r="C517" s="62"/>
      <c r="D517" s="39"/>
      <c r="E517" s="11" t="str">
        <f>IF(AND(B517="",D517&lt;&gt;""),CONCATENATE("&lt;== ",Language!$B$48),IF(OR(B517="",$E$9=""),"",$E$9))</f>
        <v/>
      </c>
      <c r="F517" s="8"/>
      <c r="G517" s="2"/>
    </row>
    <row r="518" spans="1:7" ht="17.25" customHeight="1" x14ac:dyDescent="0.2">
      <c r="A518" s="2"/>
      <c r="B518" s="22" t="str">
        <f>IF(ISNUMBER(D518),MAX($B$26:B517)+1,"")</f>
        <v/>
      </c>
      <c r="C518" s="62"/>
      <c r="D518" s="39"/>
      <c r="E518" s="11" t="str">
        <f>IF(AND(B518="",D518&lt;&gt;""),CONCATENATE("&lt;== ",Language!$B$48),IF(OR(B518="",$E$9=""),"",$E$9))</f>
        <v/>
      </c>
      <c r="F518" s="8"/>
      <c r="G518" s="2"/>
    </row>
    <row r="519" spans="1:7" ht="17.25" customHeight="1" x14ac:dyDescent="0.2">
      <c r="A519" s="2"/>
      <c r="B519" s="22" t="str">
        <f>IF(ISNUMBER(D519),MAX($B$26:B518)+1,"")</f>
        <v/>
      </c>
      <c r="C519" s="62"/>
      <c r="D519" s="39"/>
      <c r="E519" s="11" t="str">
        <f>IF(AND(B519="",D519&lt;&gt;""),CONCATENATE("&lt;== ",Language!$B$48),IF(OR(B519="",$E$9=""),"",$E$9))</f>
        <v/>
      </c>
      <c r="F519" s="8"/>
      <c r="G519" s="2"/>
    </row>
    <row r="520" spans="1:7" ht="17.25" customHeight="1" x14ac:dyDescent="0.2">
      <c r="A520" s="2"/>
      <c r="B520" s="22" t="str">
        <f>IF(ISNUMBER(D520),MAX($B$26:B519)+1,"")</f>
        <v/>
      </c>
      <c r="C520" s="62"/>
      <c r="D520" s="39"/>
      <c r="E520" s="11" t="str">
        <f>IF(AND(B520="",D520&lt;&gt;""),CONCATENATE("&lt;== ",Language!$B$48),IF(OR(B520="",$E$9=""),"",$E$9))</f>
        <v/>
      </c>
      <c r="F520" s="8"/>
      <c r="G520" s="2"/>
    </row>
    <row r="521" spans="1:7" ht="17.25" customHeight="1" x14ac:dyDescent="0.2">
      <c r="A521" s="2"/>
      <c r="B521" s="22" t="str">
        <f>IF(ISNUMBER(D521),MAX($B$26:B520)+1,"")</f>
        <v/>
      </c>
      <c r="C521" s="62"/>
      <c r="D521" s="39"/>
      <c r="E521" s="11" t="str">
        <f>IF(AND(B521="",D521&lt;&gt;""),CONCATENATE("&lt;== ",Language!$B$48),IF(OR(B521="",$E$9=""),"",$E$9))</f>
        <v/>
      </c>
      <c r="F521" s="8"/>
      <c r="G521" s="2"/>
    </row>
    <row r="522" spans="1:7" ht="17.25" customHeight="1" x14ac:dyDescent="0.2">
      <c r="A522" s="2"/>
      <c r="B522" s="22" t="str">
        <f>IF(ISNUMBER(D522),MAX($B$26:B521)+1,"")</f>
        <v/>
      </c>
      <c r="C522" s="62"/>
      <c r="D522" s="39"/>
      <c r="E522" s="11" t="str">
        <f>IF(AND(B522="",D522&lt;&gt;""),CONCATENATE("&lt;== ",Language!$B$48),IF(OR(B522="",$E$9=""),"",$E$9))</f>
        <v/>
      </c>
      <c r="F522" s="8"/>
      <c r="G522" s="2"/>
    </row>
    <row r="523" spans="1:7" ht="17.25" customHeight="1" x14ac:dyDescent="0.2">
      <c r="A523" s="2"/>
      <c r="B523" s="22" t="str">
        <f>IF(ISNUMBER(D523),MAX($B$26:B522)+1,"")</f>
        <v/>
      </c>
      <c r="C523" s="62"/>
      <c r="D523" s="39"/>
      <c r="E523" s="11" t="str">
        <f>IF(AND(B523="",D523&lt;&gt;""),CONCATENATE("&lt;== ",Language!$B$48),IF(OR(B523="",$E$9=""),"",$E$9))</f>
        <v/>
      </c>
      <c r="F523" s="8"/>
      <c r="G523" s="2"/>
    </row>
    <row r="524" spans="1:7" ht="17.25" customHeight="1" x14ac:dyDescent="0.2">
      <c r="A524" s="2"/>
      <c r="B524" s="22" t="str">
        <f>IF(ISNUMBER(D524),MAX($B$26:B523)+1,"")</f>
        <v/>
      </c>
      <c r="C524" s="62"/>
      <c r="D524" s="39"/>
      <c r="E524" s="11" t="str">
        <f>IF(AND(B524="",D524&lt;&gt;""),CONCATENATE("&lt;== ",Language!$B$48),IF(OR(B524="",$E$9=""),"",$E$9))</f>
        <v/>
      </c>
      <c r="F524" s="8"/>
      <c r="G524" s="2"/>
    </row>
    <row r="525" spans="1:7" ht="17.25" customHeight="1" thickBot="1" x14ac:dyDescent="0.25">
      <c r="A525" s="2"/>
      <c r="B525" s="23" t="str">
        <f>IF(ISNUMBER(D525),MAX($B$26:B524)+1,"")</f>
        <v/>
      </c>
      <c r="C525" s="63"/>
      <c r="D525" s="40"/>
      <c r="E525" s="13" t="str">
        <f>IF(AND(B525="",D525&lt;&gt;""),CONCATENATE("&lt;== ",Language!$B$48),IF(OR(B525="",$E$9=""),"",$E$9))</f>
        <v/>
      </c>
      <c r="F525" s="15"/>
      <c r="G525" s="2"/>
    </row>
    <row r="526" spans="1:7" ht="8.25" customHeight="1" x14ac:dyDescent="0.2">
      <c r="A526" s="2"/>
      <c r="B526" s="2"/>
      <c r="C526" s="2"/>
      <c r="D526" s="2"/>
      <c r="E526" s="2"/>
      <c r="F526" s="2"/>
      <c r="G526" s="2"/>
    </row>
    <row r="527" spans="1:7" ht="17.25" hidden="1" customHeight="1" x14ac:dyDescent="0.2"/>
    <row r="528" spans="1:7" ht="17.25" hidden="1" customHeight="1" x14ac:dyDescent="0.2"/>
    <row r="529" ht="17.25" hidden="1" customHeight="1" x14ac:dyDescent="0.2"/>
    <row r="530" ht="17.25" hidden="1" customHeight="1" x14ac:dyDescent="0.2"/>
    <row r="531" ht="17.25" hidden="1" customHeight="1" x14ac:dyDescent="0.2"/>
    <row r="532" ht="17.25" hidden="1" customHeight="1" x14ac:dyDescent="0.2"/>
    <row r="533" ht="17.25" hidden="1" customHeight="1" x14ac:dyDescent="0.2"/>
    <row r="534" ht="17.25" hidden="1" customHeight="1" x14ac:dyDescent="0.2"/>
    <row r="535" ht="17.25" hidden="1" customHeight="1" x14ac:dyDescent="0.2"/>
    <row r="536" ht="17.25" hidden="1" customHeight="1" x14ac:dyDescent="0.2"/>
    <row r="537" ht="17.25" hidden="1" customHeight="1" x14ac:dyDescent="0.2"/>
    <row r="538" ht="17.25" hidden="1" customHeight="1" x14ac:dyDescent="0.2"/>
  </sheetData>
  <sheetProtection password="8F37" sheet="1" objects="1" scenarios="1"/>
  <mergeCells count="11">
    <mergeCell ref="B2:D2"/>
    <mergeCell ref="B3:D3"/>
    <mergeCell ref="E3:F3"/>
    <mergeCell ref="B4:F4"/>
    <mergeCell ref="C5:F5"/>
    <mergeCell ref="C6:F6"/>
    <mergeCell ref="E25:F25"/>
    <mergeCell ref="E24:F24"/>
    <mergeCell ref="E8:F8"/>
    <mergeCell ref="E9:F9"/>
    <mergeCell ref="E10:F10"/>
  </mergeCells>
  <phoneticPr fontId="0" type="noConversion"/>
  <pageMargins left="0.74803149606299213" right="0.74803149606299213" top="0.98425196850393704" bottom="0.98425196850393704" header="0.51181102362204722" footer="0.51181102362204722"/>
  <pageSetup paperSize="9" scale="9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0"/>
  <sheetViews>
    <sheetView topLeftCell="A10" zoomScaleNormal="100" workbookViewId="0">
      <selection activeCell="E32" sqref="E32"/>
    </sheetView>
  </sheetViews>
  <sheetFormatPr defaultColWidth="0" defaultRowHeight="0" customHeight="1" zeroHeight="1" x14ac:dyDescent="0.2"/>
  <cols>
    <col min="1" max="1" width="1.5703125" style="3" customWidth="1"/>
    <col min="2" max="3" width="17.7109375" style="3" customWidth="1"/>
    <col min="4" max="4" width="25.7109375" style="3" customWidth="1"/>
    <col min="5" max="5" width="25.7109375" style="54" customWidth="1"/>
    <col min="6" max="6" width="25.7109375" style="3" customWidth="1"/>
    <col min="7" max="7" width="1.5703125" style="3" customWidth="1"/>
    <col min="8" max="8" width="10.7109375" style="3" hidden="1" customWidth="1"/>
    <col min="9" max="9" width="23.28515625" style="3" hidden="1" customWidth="1"/>
    <col min="10" max="10" width="10.7109375" style="3" hidden="1" customWidth="1"/>
    <col min="11" max="16384" width="5.85546875" style="3" hidden="1"/>
  </cols>
  <sheetData>
    <row r="1" spans="1:7" ht="7.5" customHeight="1" thickBot="1" x14ac:dyDescent="0.25">
      <c r="A1" s="2"/>
      <c r="B1" s="2"/>
      <c r="C1" s="2"/>
      <c r="D1" s="2"/>
      <c r="E1" s="45"/>
      <c r="F1" s="2"/>
      <c r="G1" s="2"/>
    </row>
    <row r="2" spans="1:7" ht="21.95" customHeight="1" x14ac:dyDescent="0.2">
      <c r="A2" s="2"/>
      <c r="B2" s="135" t="str">
        <f>Data!B1</f>
        <v>Uncertainty Calculation-Factors 500.xls</v>
      </c>
      <c r="C2" s="136"/>
      <c r="D2" s="136"/>
      <c r="E2" s="115"/>
      <c r="F2" s="116"/>
      <c r="G2" s="2"/>
    </row>
    <row r="3" spans="1:7" ht="35.1" customHeight="1" thickBot="1" x14ac:dyDescent="0.2">
      <c r="A3" s="2"/>
      <c r="B3" s="147" t="str">
        <f>CONCATENATE("- ",Data!B2,CHAR(10),"- ",Language!B9," : Uncertainty")</f>
        <v>- Verzija: 1.3a  - Oct 2013
- List : Uncertainty</v>
      </c>
      <c r="C3" s="148"/>
      <c r="D3" s="148"/>
      <c r="E3" s="149"/>
      <c r="F3" s="150"/>
      <c r="G3" s="2"/>
    </row>
    <row r="4" spans="1:7" ht="98.25" customHeight="1" thickBot="1" x14ac:dyDescent="0.25">
      <c r="A4" s="2"/>
      <c r="B4" s="180" t="str">
        <f>Language!B58</f>
        <v>U ovom radnom listu nesigurnost se izračunava kao prosječna godišnja vrijednost parametra. Unesite u ćelije od C29 do D528 datume analiza i rezultate mjerenja u izvještajnoj godini. Nesigurnost kao godišnja srednja vrijednost dana je u ćeliji E19. Kada su rezultati analize reprezentativni za značajno različite količine goriva ili materijala, količina treba biti navedena u ćelijama od F29 do F528. Ponderirana nesigurnost kao godišnja prosječna vrijednost dana je u ćeliji E26.</v>
      </c>
      <c r="C4" s="164"/>
      <c r="D4" s="164"/>
      <c r="E4" s="164"/>
      <c r="F4" s="165"/>
      <c r="G4" s="2"/>
    </row>
    <row r="5" spans="1:7" ht="8.25" customHeight="1" thickBot="1" x14ac:dyDescent="0.25">
      <c r="A5" s="2"/>
      <c r="B5" s="2"/>
      <c r="C5" s="2"/>
      <c r="D5" s="2"/>
      <c r="E5" s="45"/>
      <c r="F5" s="2"/>
      <c r="G5" s="2"/>
    </row>
    <row r="6" spans="1:7" ht="17.25" customHeight="1" x14ac:dyDescent="0.2">
      <c r="A6" s="2"/>
      <c r="B6" s="108" t="str">
        <f>Language!B22</f>
        <v>Faktor proračuna</v>
      </c>
      <c r="C6" s="5"/>
      <c r="D6" s="5"/>
      <c r="E6" s="46" t="str">
        <f>Data!B6</f>
        <v>Emisijski faktor</v>
      </c>
      <c r="F6" s="16"/>
      <c r="G6" s="2"/>
    </row>
    <row r="7" spans="1:7" ht="17.25" customHeight="1" x14ac:dyDescent="0.2">
      <c r="A7" s="2"/>
      <c r="B7" s="6" t="str">
        <f>CONCATENATE("- ",Language!B23)</f>
        <v>- Jedinice</v>
      </c>
      <c r="C7" s="7"/>
      <c r="D7" s="7"/>
      <c r="E7" s="47" t="str">
        <f>IF(Start!E20="","",Start!E20)</f>
        <v>t/GJ</v>
      </c>
      <c r="F7" s="8"/>
      <c r="G7" s="2"/>
    </row>
    <row r="8" spans="1:7" ht="17.25" customHeight="1" x14ac:dyDescent="0.2">
      <c r="A8" s="2"/>
      <c r="B8" s="6" t="str">
        <f>CONCATENATE("- ",Language!B24)</f>
        <v>- Zahtjevana nesigurnost za goriva/materijale</v>
      </c>
      <c r="C8" s="7"/>
      <c r="D8" s="7"/>
      <c r="E8" s="48">
        <f>Data!D6</f>
        <v>1.4999999999999999E-2</v>
      </c>
      <c r="F8" s="8"/>
      <c r="G8" s="2"/>
    </row>
    <row r="9" spans="1:7" ht="17.25" customHeight="1" x14ac:dyDescent="0.2">
      <c r="A9" s="2"/>
      <c r="B9" s="18" t="str">
        <f>CONCATENATE("- ",Language!B25)</f>
        <v>- Zahtjevana nesigurnost</v>
      </c>
      <c r="C9" s="19"/>
      <c r="D9" s="19"/>
      <c r="E9" s="103">
        <f>IF(AND(ISNUMBER(E8),E16&lt;&gt;""),E8/3,"")</f>
        <v>5.0000000000000001E-3</v>
      </c>
      <c r="F9" s="34"/>
      <c r="G9" s="2"/>
    </row>
    <row r="10" spans="1:7" ht="17.25" customHeight="1" x14ac:dyDescent="0.2">
      <c r="A10" s="2"/>
      <c r="B10" s="107" t="str">
        <f>Language!B31</f>
        <v>Statistička distribucija</v>
      </c>
      <c r="C10" s="7"/>
      <c r="D10" s="7"/>
      <c r="E10" s="51"/>
      <c r="F10" s="10"/>
      <c r="G10" s="2"/>
    </row>
    <row r="11" spans="1:7" ht="18" customHeight="1" x14ac:dyDescent="0.2">
      <c r="A11" s="2"/>
      <c r="B11" s="6" t="str">
        <f>CONCATENATE("- ",E6)</f>
        <v>- Emisijski faktor</v>
      </c>
      <c r="C11" s="7"/>
      <c r="D11" s="7"/>
      <c r="E11" s="49" t="str">
        <f>IF(E16&gt;1,AVERAGE(D29:D528),"")</f>
        <v/>
      </c>
      <c r="F11" s="12" t="str">
        <f>IF(OR(E11="",E7=""),"",E7)</f>
        <v/>
      </c>
      <c r="G11" s="2"/>
    </row>
    <row r="12" spans="1:7" ht="18" customHeight="1" x14ac:dyDescent="0.2">
      <c r="A12" s="2"/>
      <c r="B12" s="6" t="str">
        <f>CONCATENATE("- ",Language!B32)</f>
        <v>- Standardna devijacija</v>
      </c>
      <c r="C12" s="7"/>
      <c r="D12" s="7"/>
      <c r="E12" s="49" t="str">
        <f>IF(E16&gt;2,STDEV(D29:D528),"")</f>
        <v/>
      </c>
      <c r="F12" s="8" t="str">
        <f>IF(E12="","",F11)</f>
        <v/>
      </c>
      <c r="G12" s="2"/>
    </row>
    <row r="13" spans="1:7" ht="17.25" hidden="1" customHeight="1" x14ac:dyDescent="0.2">
      <c r="A13" s="2"/>
      <c r="B13" s="6" t="str">
        <f>History!B14</f>
        <v>Studentov T faktor</v>
      </c>
      <c r="C13" s="7"/>
      <c r="D13" s="7"/>
      <c r="E13" s="49" t="str">
        <f>IF(E16&gt;2,TINV(0.05,E16-1),"")</f>
        <v/>
      </c>
      <c r="F13" s="8"/>
      <c r="G13" s="2"/>
    </row>
    <row r="14" spans="1:7" ht="17.25" customHeight="1" x14ac:dyDescent="0.2">
      <c r="A14" s="2"/>
      <c r="B14" s="18" t="str">
        <f>IF(Language!B26="","",CONCATENATE("- ",Language!B26))</f>
        <v>- Nesigurnost</v>
      </c>
      <c r="C14" s="19"/>
      <c r="D14" s="19"/>
      <c r="E14" s="111" t="str">
        <f>IF(OR(E11="",E12="",E13=""),"",E13*E12)</f>
        <v/>
      </c>
      <c r="F14" s="20" t="str">
        <f>IF(E14="","",E7)</f>
        <v/>
      </c>
      <c r="G14" s="2"/>
    </row>
    <row r="15" spans="1:7" ht="17.25" customHeight="1" x14ac:dyDescent="0.2">
      <c r="A15" s="2"/>
      <c r="B15" s="107" t="str">
        <f>Language!B27</f>
        <v>Prosjek</v>
      </c>
      <c r="C15" s="7"/>
      <c r="D15" s="7"/>
      <c r="E15" s="49"/>
      <c r="F15" s="8"/>
      <c r="G15" s="2"/>
    </row>
    <row r="16" spans="1:7" ht="17.25" customHeight="1" x14ac:dyDescent="0.2">
      <c r="A16" s="2"/>
      <c r="B16" s="6" t="str">
        <f>CONCATENATE("- ",Language!B30)</f>
        <v>- Broj uzoraka</v>
      </c>
      <c r="C16" s="7"/>
      <c r="D16" s="7"/>
      <c r="E16" s="50">
        <f>COUNT(D29:D528)</f>
        <v>0</v>
      </c>
      <c r="F16" s="38"/>
      <c r="G16" s="2"/>
    </row>
    <row r="17" spans="1:10" ht="17.25" customHeight="1" x14ac:dyDescent="0.2">
      <c r="A17" s="2"/>
      <c r="B17" s="110" t="str">
        <f>CONCATENATE("- ",E6)</f>
        <v>- Emisijski faktor</v>
      </c>
      <c r="C17" s="7"/>
      <c r="D17" s="7"/>
      <c r="E17" s="49" t="str">
        <f>IF(E16&gt;1,AVERAGE(D29:D528),"")</f>
        <v/>
      </c>
      <c r="F17" s="8" t="str">
        <f>IF(OR(E11="",E7=""),"",E7)</f>
        <v/>
      </c>
      <c r="G17" s="2"/>
    </row>
    <row r="19" spans="1:10" ht="17.25" customHeight="1" x14ac:dyDescent="0.2">
      <c r="A19" s="2"/>
      <c r="B19" s="98" t="str">
        <f>CONCATENATE("- ",Language!B46)</f>
        <v>- Stvarna nesigurnost izražena kao prosječna vrijednost</v>
      </c>
      <c r="C19" s="99"/>
      <c r="D19" s="99"/>
      <c r="E19" s="114" t="str">
        <f>IF(E11="","",E20/E11)</f>
        <v/>
      </c>
      <c r="F19" s="101" t="str">
        <f>IF(E19="","",IF(E19&lt;$E$9,Language!$B$61,Language!$B$62))</f>
        <v/>
      </c>
      <c r="G19" s="2"/>
      <c r="H19" s="3" t="str">
        <f>Language!$B$62</f>
        <v>(zahtjev nije postignut)</v>
      </c>
    </row>
    <row r="20" spans="1:10" ht="17.25" hidden="1" customHeight="1" x14ac:dyDescent="0.2">
      <c r="A20" s="2"/>
      <c r="B20" s="6"/>
      <c r="C20" s="7"/>
      <c r="D20" s="7"/>
      <c r="E20" s="49" t="str">
        <f>IF(E16&gt;2,E14/SQRT(E16),"")</f>
        <v/>
      </c>
      <c r="F20" s="8" t="str">
        <f>F11</f>
        <v/>
      </c>
      <c r="G20" s="2"/>
    </row>
    <row r="23" spans="1:10" ht="17.25" customHeight="1" x14ac:dyDescent="0.2">
      <c r="A23" s="2"/>
      <c r="B23" s="112" t="str">
        <f>CONCATENATE(B15," (",Language!B28,")")</f>
        <v>Prosjek (Ponderirana količina)</v>
      </c>
      <c r="C23" s="113"/>
      <c r="D23" s="113"/>
      <c r="E23" s="49"/>
      <c r="F23" s="8"/>
      <c r="G23" s="2"/>
    </row>
    <row r="24" spans="1:10" ht="17.25" customHeight="1" x14ac:dyDescent="0.2">
      <c r="A24" s="2"/>
      <c r="B24" s="6" t="str">
        <f>IF(E24="","",CONCATENATE("- ",Language!B30))</f>
        <v/>
      </c>
      <c r="C24" s="7"/>
      <c r="D24" s="7"/>
      <c r="E24" s="50" t="str">
        <f>IF(MIN(COUNT(D29:D528),COUNT(F29:F528))&gt;0,MIN(COUNT(D29:D528),COUNT(F29:F528)),"")</f>
        <v/>
      </c>
      <c r="F24" s="8"/>
      <c r="G24" s="2"/>
    </row>
    <row r="25" spans="1:10" ht="17.25" customHeight="1" x14ac:dyDescent="0.2">
      <c r="A25" s="2"/>
      <c r="B25" s="181" t="str">
        <f>IF(E25="","",B17)</f>
        <v/>
      </c>
      <c r="C25" s="182"/>
      <c r="D25" s="182"/>
      <c r="E25" s="49" t="str">
        <f>IF(AND(E24&lt;&gt;"",E24&gt;0),I529/H529,"")</f>
        <v/>
      </c>
      <c r="F25" s="8" t="str">
        <f>IF(OR(E25="",E7=""),"",E7)</f>
        <v/>
      </c>
      <c r="G25" s="2"/>
    </row>
    <row r="26" spans="1:10" ht="17.25" customHeight="1" thickBot="1" x14ac:dyDescent="0.25">
      <c r="A26" s="2"/>
      <c r="B26" s="41" t="str">
        <f>IF(E26="","",CONCATENATE("- ",Language!B46," (",Language!B28,")"))</f>
        <v/>
      </c>
      <c r="C26" s="42"/>
      <c r="D26" s="42"/>
      <c r="E26" s="104" t="str">
        <f>IF(AND(E24&lt;&gt;"",E24&gt;2),J529/I529,"")</f>
        <v/>
      </c>
      <c r="F26" s="43" t="str">
        <f>IF(E26="","",IF(E26&lt;$E$9,Language!$B$61,Language!$B$62))</f>
        <v/>
      </c>
      <c r="G26" s="2"/>
    </row>
    <row r="27" spans="1:10" ht="17.25" hidden="1" customHeight="1" thickBot="1" x14ac:dyDescent="0.25">
      <c r="A27" s="2"/>
      <c r="B27" s="27"/>
      <c r="C27" s="28"/>
      <c r="D27" s="28"/>
      <c r="E27" s="61" t="str">
        <f>IF(AND(E24&lt;&gt;"",E24&gt;3),E26*E25,"")</f>
        <v/>
      </c>
      <c r="F27" s="15" t="str">
        <f>IF(E27="","",F25)</f>
        <v/>
      </c>
      <c r="G27" s="2"/>
    </row>
    <row r="28" spans="1:10" ht="17.25" customHeight="1" x14ac:dyDescent="0.2">
      <c r="A28" s="2"/>
      <c r="B28" s="21" t="str">
        <f>Language!B45</f>
        <v>Broj</v>
      </c>
      <c r="C28" s="14" t="str">
        <f>Language!B44</f>
        <v>Datum</v>
      </c>
      <c r="D28" s="14" t="str">
        <f>IF(E6="","",E6)</f>
        <v>Emisijski faktor</v>
      </c>
      <c r="E28" s="14" t="str">
        <f>Language!B23</f>
        <v>Jedinice</v>
      </c>
      <c r="F28" s="31" t="str">
        <f>Language!B47</f>
        <v>Količina</v>
      </c>
      <c r="G28" s="2"/>
      <c r="H28" s="59" t="str">
        <f>F28</f>
        <v>Količina</v>
      </c>
      <c r="I28" s="59" t="str">
        <f>CONCATENATE(D28,"*",F28)</f>
        <v>Emisijski faktor*Količina</v>
      </c>
      <c r="J28" s="59"/>
    </row>
    <row r="29" spans="1:10" ht="17.25" customHeight="1" x14ac:dyDescent="0.2">
      <c r="A29" s="2"/>
      <c r="B29" s="22" t="str">
        <f>IF(ISNUMBER(D29),1,"")</f>
        <v/>
      </c>
      <c r="C29" s="62"/>
      <c r="D29" s="39"/>
      <c r="E29" s="50" t="str">
        <f>IF(AND(B29="",D29&lt;&gt;""),CONCATENATE("&lt;== ",Language!$B$48),IF(AND(B29&lt;&gt;"",F29&lt;&gt;"",ISNUMBER(F29)=FALSE()),CONCATENATE(Language!$B$48," ==&gt;"),IF(OR(D29="",$E$7=""),"",$E$7)))</f>
        <v/>
      </c>
      <c r="F29" s="64"/>
      <c r="G29" s="2"/>
      <c r="H29" s="59" t="str">
        <f t="shared" ref="H29:H36" si="0">IF(J29="","",F29)</f>
        <v/>
      </c>
      <c r="I29" s="59" t="str">
        <f t="shared" ref="I29:I36" si="1">IF(J29="","",D29*F29)</f>
        <v/>
      </c>
      <c r="J29" s="60" t="str">
        <f>IF(ISNUMBER((D29/$E$11*F29*$E$12*$E$13)^2),(D29/$E$11*F29*$E$12*$E$13)^2,"")</f>
        <v/>
      </c>
    </row>
    <row r="30" spans="1:10" ht="17.25" customHeight="1" x14ac:dyDescent="0.2">
      <c r="A30" s="2"/>
      <c r="B30" s="22" t="str">
        <f>IF(ISNUMBER(D30),MAX($B$29:B29)+1,"")</f>
        <v/>
      </c>
      <c r="C30" s="62"/>
      <c r="D30" s="39"/>
      <c r="E30" s="50" t="str">
        <f>IF(AND(B30="",D30&lt;&gt;""),CONCATENATE("&lt;== ",Language!$B$48),IF(AND(B30&lt;&gt;"",F30&lt;&gt;"",ISNUMBER(F30)=FALSE()),CONCATENATE(Language!$B$48," ==&gt;"),IF(OR(D30="",$E$7=""),"",$E$7)))</f>
        <v/>
      </c>
      <c r="F30" s="65"/>
      <c r="G30" s="2"/>
      <c r="H30" s="59" t="str">
        <f t="shared" si="0"/>
        <v/>
      </c>
      <c r="I30" s="59" t="str">
        <f t="shared" si="1"/>
        <v/>
      </c>
      <c r="J30" s="60" t="str">
        <f t="shared" ref="J30:J36" si="2">IF(ISNUMBER((D30/$E$11*F30*$E$12*$E$13)^2),(D30/$E$11*F30*$E$12*$E$13)^2,"")</f>
        <v/>
      </c>
    </row>
    <row r="31" spans="1:10" ht="17.25" customHeight="1" x14ac:dyDescent="0.2">
      <c r="A31" s="2"/>
      <c r="B31" s="22" t="str">
        <f>IF(ISNUMBER(D31),MAX($B$29:B30)+1,"")</f>
        <v/>
      </c>
      <c r="C31" s="62"/>
      <c r="D31" s="57"/>
      <c r="E31" s="50" t="str">
        <f>IF(AND(B31="",D31&lt;&gt;""),CONCATENATE("&lt;== ",Language!$B$48),IF(AND(B31&lt;&gt;"",F31&lt;&gt;"",ISNUMBER(F31)=FALSE()),CONCATENATE(Language!$B$48," ==&gt;"),IF(OR(D31="",$E$7=""),"",$E$7)))</f>
        <v/>
      </c>
      <c r="F31" s="65"/>
      <c r="G31" s="2"/>
      <c r="H31" s="59" t="str">
        <f t="shared" si="0"/>
        <v/>
      </c>
      <c r="I31" s="59" t="str">
        <f t="shared" si="1"/>
        <v/>
      </c>
      <c r="J31" s="60" t="str">
        <f t="shared" si="2"/>
        <v/>
      </c>
    </row>
    <row r="32" spans="1:10" ht="17.25" customHeight="1" x14ac:dyDescent="0.2">
      <c r="A32" s="2"/>
      <c r="B32" s="22" t="str">
        <f>IF(ISNUMBER(D32),MAX($B$29:B31)+1,"")</f>
        <v/>
      </c>
      <c r="C32" s="62"/>
      <c r="D32" s="57"/>
      <c r="E32" s="50" t="str">
        <f>IF(AND(B32="",D32&lt;&gt;""),CONCATENATE("&lt;== ",Language!$B$48),IF(AND(B32&lt;&gt;"",F32&lt;&gt;"",ISNUMBER(F32)=FALSE()),CONCATENATE(Language!$B$48," ==&gt;"),IF(OR(D32="",$E$7=""),"",$E$7)))</f>
        <v/>
      </c>
      <c r="F32" s="65"/>
      <c r="G32" s="2"/>
      <c r="H32" s="59" t="str">
        <f t="shared" si="0"/>
        <v/>
      </c>
      <c r="I32" s="59" t="str">
        <f t="shared" si="1"/>
        <v/>
      </c>
      <c r="J32" s="60" t="str">
        <f t="shared" si="2"/>
        <v/>
      </c>
    </row>
    <row r="33" spans="1:10" ht="17.25" customHeight="1" x14ac:dyDescent="0.2">
      <c r="A33" s="2"/>
      <c r="B33" s="22" t="str">
        <f>IF(ISNUMBER(D33),MAX($B$29:B32)+1,"")</f>
        <v/>
      </c>
      <c r="C33" s="62"/>
      <c r="D33" s="57"/>
      <c r="E33" s="50" t="str">
        <f>IF(AND(B33="",D33&lt;&gt;""),CONCATENATE("&lt;== ",Language!$B$48),IF(AND(B33&lt;&gt;"",F33&lt;&gt;"",ISNUMBER(F33)=FALSE()),CONCATENATE(Language!$B$48," ==&gt;"),IF(OR(D33="",$E$7=""),"",$E$7)))</f>
        <v/>
      </c>
      <c r="F33" s="65"/>
      <c r="G33" s="2"/>
      <c r="H33" s="59" t="str">
        <f t="shared" si="0"/>
        <v/>
      </c>
      <c r="I33" s="59" t="str">
        <f t="shared" si="1"/>
        <v/>
      </c>
      <c r="J33" s="60" t="str">
        <f t="shared" si="2"/>
        <v/>
      </c>
    </row>
    <row r="34" spans="1:10" ht="17.25" customHeight="1" x14ac:dyDescent="0.2">
      <c r="A34" s="2"/>
      <c r="B34" s="22" t="str">
        <f>IF(ISNUMBER(D34),MAX($B$29:B33)+1,"")</f>
        <v/>
      </c>
      <c r="C34" s="62"/>
      <c r="D34" s="57"/>
      <c r="E34" s="50" t="str">
        <f>IF(AND(B34="",D34&lt;&gt;""),CONCATENATE("&lt;== ",Language!$B$48),IF(AND(B34&lt;&gt;"",F34&lt;&gt;"",ISNUMBER(F34)=FALSE()),CONCATENATE(Language!$B$48," ==&gt;"),IF(OR(D34="",$E$7=""),"",$E$7)))</f>
        <v/>
      </c>
      <c r="F34" s="65"/>
      <c r="G34" s="2"/>
      <c r="H34" s="59" t="str">
        <f t="shared" si="0"/>
        <v/>
      </c>
      <c r="I34" s="59" t="str">
        <f t="shared" si="1"/>
        <v/>
      </c>
      <c r="J34" s="60" t="str">
        <f t="shared" si="2"/>
        <v/>
      </c>
    </row>
    <row r="35" spans="1:10" ht="17.25" customHeight="1" x14ac:dyDescent="0.2">
      <c r="A35" s="2"/>
      <c r="B35" s="22" t="str">
        <f>IF(ISNUMBER(D35),MAX($B$29:B34)+1,"")</f>
        <v/>
      </c>
      <c r="C35" s="62"/>
      <c r="D35" s="57"/>
      <c r="E35" s="50" t="str">
        <f>IF(AND(B35="",D35&lt;&gt;""),CONCATENATE("&lt;== ",Language!$B$48),IF(AND(B35&lt;&gt;"",F35&lt;&gt;"",ISNUMBER(F35)=FALSE()),CONCATENATE(Language!$B$48," ==&gt;"),IF(OR(D35="",$E$7=""),"",$E$7)))</f>
        <v/>
      </c>
      <c r="F35" s="65"/>
      <c r="G35" s="2"/>
      <c r="H35" s="59" t="str">
        <f t="shared" si="0"/>
        <v/>
      </c>
      <c r="I35" s="59" t="str">
        <f t="shared" si="1"/>
        <v/>
      </c>
      <c r="J35" s="60" t="str">
        <f t="shared" si="2"/>
        <v/>
      </c>
    </row>
    <row r="36" spans="1:10" ht="17.25" customHeight="1" x14ac:dyDescent="0.2">
      <c r="A36" s="2"/>
      <c r="B36" s="22" t="str">
        <f>IF(ISNUMBER(D36),MAX($B$29:B35)+1,"")</f>
        <v/>
      </c>
      <c r="C36" s="62"/>
      <c r="D36" s="57"/>
      <c r="E36" s="50" t="str">
        <f>IF(AND(B36="",D36&lt;&gt;""),CONCATENATE("&lt;== ",Language!$B$48),IF(AND(B36&lt;&gt;"",F36&lt;&gt;"",ISNUMBER(F36)=FALSE()),CONCATENATE(Language!$B$48," ==&gt;"),IF(OR(D36="",$E$7=""),"",$E$7)))</f>
        <v/>
      </c>
      <c r="F36" s="64"/>
      <c r="G36" s="2"/>
      <c r="H36" s="59" t="str">
        <f t="shared" si="0"/>
        <v/>
      </c>
      <c r="I36" s="59" t="str">
        <f t="shared" si="1"/>
        <v/>
      </c>
      <c r="J36" s="60" t="str">
        <f t="shared" si="2"/>
        <v/>
      </c>
    </row>
    <row r="37" spans="1:10" ht="17.25" customHeight="1" x14ac:dyDescent="0.2">
      <c r="A37" s="2"/>
      <c r="B37" s="22" t="str">
        <f>IF(ISNUMBER(D37),MAX($B$29:B36)+1,"")</f>
        <v/>
      </c>
      <c r="C37" s="62"/>
      <c r="D37" s="57"/>
      <c r="E37" s="50" t="str">
        <f>IF(AND(B37="",D37&lt;&gt;""),CONCATENATE("&lt;== ",Language!$B$48),IF(AND(B37&lt;&gt;"",F37&lt;&gt;"",ISNUMBER(F37)=FALSE()),CONCATENATE(Language!$B$48," ==&gt;"),IF(OR(D37="",$E$7=""),"",$E$7)))</f>
        <v/>
      </c>
      <c r="F37" s="64"/>
      <c r="G37" s="2"/>
      <c r="H37" s="59" t="str">
        <f t="shared" ref="H37:H100" si="3">IF(J37="","",F37)</f>
        <v/>
      </c>
      <c r="I37" s="59" t="str">
        <f t="shared" ref="I37:I100" si="4">IF(J37="","",D37*F37)</f>
        <v/>
      </c>
      <c r="J37" s="60" t="str">
        <f t="shared" ref="J37:J100" si="5">IF(ISNUMBER((D37/$E$11*F37*$E$12*$E$13)^2),(D37/$E$11*F37*$E$12*$E$13)^2,"")</f>
        <v/>
      </c>
    </row>
    <row r="38" spans="1:10" ht="17.25" customHeight="1" x14ac:dyDescent="0.2">
      <c r="A38" s="2"/>
      <c r="B38" s="22" t="str">
        <f>IF(ISNUMBER(D38),MAX($B$29:B37)+1,"")</f>
        <v/>
      </c>
      <c r="C38" s="62"/>
      <c r="D38" s="57"/>
      <c r="E38" s="50" t="str">
        <f>IF(AND(B38="",D38&lt;&gt;""),CONCATENATE("&lt;== ",Language!$B$48),IF(AND(B38&lt;&gt;"",F38&lt;&gt;"",ISNUMBER(F38)=FALSE()),CONCATENATE(Language!$B$48," ==&gt;"),IF(OR(D38="",$E$7=""),"",$E$7)))</f>
        <v/>
      </c>
      <c r="F38" s="64"/>
      <c r="G38" s="2"/>
      <c r="H38" s="59" t="str">
        <f t="shared" si="3"/>
        <v/>
      </c>
      <c r="I38" s="59" t="str">
        <f t="shared" si="4"/>
        <v/>
      </c>
      <c r="J38" s="60" t="str">
        <f t="shared" si="5"/>
        <v/>
      </c>
    </row>
    <row r="39" spans="1:10" ht="17.25" customHeight="1" x14ac:dyDescent="0.2">
      <c r="A39" s="2"/>
      <c r="B39" s="22" t="str">
        <f>IF(ISNUMBER(D39),MAX($B$29:B38)+1,"")</f>
        <v/>
      </c>
      <c r="C39" s="62"/>
      <c r="D39" s="57"/>
      <c r="E39" s="50" t="str">
        <f>IF(AND(B39="",D39&lt;&gt;""),CONCATENATE("&lt;== ",Language!$B$48),IF(AND(B39&lt;&gt;"",F39&lt;&gt;"",ISNUMBER(F39)=FALSE()),CONCATENATE(Language!$B$48," ==&gt;"),IF(OR(D39="",$E$7=""),"",$E$7)))</f>
        <v/>
      </c>
      <c r="F39" s="64"/>
      <c r="G39" s="2"/>
      <c r="H39" s="59" t="str">
        <f t="shared" si="3"/>
        <v/>
      </c>
      <c r="I39" s="59" t="str">
        <f t="shared" si="4"/>
        <v/>
      </c>
      <c r="J39" s="60" t="str">
        <f t="shared" si="5"/>
        <v/>
      </c>
    </row>
    <row r="40" spans="1:10" ht="17.25" customHeight="1" x14ac:dyDescent="0.2">
      <c r="A40" s="2"/>
      <c r="B40" s="22" t="str">
        <f>IF(ISNUMBER(D40),MAX($B$29:B39)+1,"")</f>
        <v/>
      </c>
      <c r="C40" s="62"/>
      <c r="D40" s="57"/>
      <c r="E40" s="50" t="str">
        <f>IF(AND(B40="",D40&lt;&gt;""),CONCATENATE("&lt;== ",Language!$B$48),IF(AND(B40&lt;&gt;"",F40&lt;&gt;"",ISNUMBER(F40)=FALSE()),CONCATENATE(Language!$B$48," ==&gt;"),IF(OR(D40="",$E$7=""),"",$E$7)))</f>
        <v/>
      </c>
      <c r="F40" s="64"/>
      <c r="G40" s="2"/>
      <c r="H40" s="59" t="str">
        <f t="shared" si="3"/>
        <v/>
      </c>
      <c r="I40" s="59" t="str">
        <f t="shared" si="4"/>
        <v/>
      </c>
      <c r="J40" s="60" t="str">
        <f t="shared" si="5"/>
        <v/>
      </c>
    </row>
    <row r="41" spans="1:10" ht="17.25" customHeight="1" x14ac:dyDescent="0.2">
      <c r="A41" s="2"/>
      <c r="B41" s="22" t="str">
        <f>IF(ISNUMBER(D41),MAX($B$29:B40)+1,"")</f>
        <v/>
      </c>
      <c r="C41" s="62"/>
      <c r="D41" s="57"/>
      <c r="E41" s="50" t="str">
        <f>IF(AND(B41="",D41&lt;&gt;""),CONCATENATE("&lt;== ",Language!$B$48),IF(AND(B41&lt;&gt;"",F41&lt;&gt;"",ISNUMBER(F41)=FALSE()),CONCATENATE(Language!$B$48," ==&gt;"),IF(OR(D41="",$E$7=""),"",$E$7)))</f>
        <v/>
      </c>
      <c r="F41" s="64"/>
      <c r="G41" s="2"/>
      <c r="H41" s="59" t="str">
        <f t="shared" si="3"/>
        <v/>
      </c>
      <c r="I41" s="59" t="str">
        <f t="shared" si="4"/>
        <v/>
      </c>
      <c r="J41" s="60" t="str">
        <f t="shared" si="5"/>
        <v/>
      </c>
    </row>
    <row r="42" spans="1:10" ht="17.25" customHeight="1" x14ac:dyDescent="0.2">
      <c r="A42" s="2"/>
      <c r="B42" s="22" t="str">
        <f>IF(ISNUMBER(D42),MAX($B$29:B41)+1,"")</f>
        <v/>
      </c>
      <c r="C42" s="62"/>
      <c r="D42" s="57"/>
      <c r="E42" s="50" t="str">
        <f>IF(AND(B42="",D42&lt;&gt;""),CONCATENATE("&lt;== ",Language!$B$48),IF(AND(B42&lt;&gt;"",F42&lt;&gt;"",ISNUMBER(F42)=FALSE()),CONCATENATE(Language!$B$48," ==&gt;"),IF(OR(D42="",$E$7=""),"",$E$7)))</f>
        <v/>
      </c>
      <c r="F42" s="64"/>
      <c r="G42" s="2"/>
      <c r="H42" s="59" t="str">
        <f t="shared" si="3"/>
        <v/>
      </c>
      <c r="I42" s="59" t="str">
        <f t="shared" si="4"/>
        <v/>
      </c>
      <c r="J42" s="60" t="str">
        <f t="shared" si="5"/>
        <v/>
      </c>
    </row>
    <row r="43" spans="1:10" ht="17.25" customHeight="1" x14ac:dyDescent="0.2">
      <c r="A43" s="2"/>
      <c r="B43" s="22" t="str">
        <f>IF(ISNUMBER(D43),MAX($B$29:B42)+1,"")</f>
        <v/>
      </c>
      <c r="C43" s="62"/>
      <c r="D43" s="57"/>
      <c r="E43" s="50" t="str">
        <f>IF(AND(B43="",D43&lt;&gt;""),CONCATENATE("&lt;== ",Language!$B$48),IF(AND(B43&lt;&gt;"",F43&lt;&gt;"",ISNUMBER(F43)=FALSE()),CONCATENATE(Language!$B$48," ==&gt;"),IF(OR(D43="",$E$7=""),"",$E$7)))</f>
        <v/>
      </c>
      <c r="F43" s="64"/>
      <c r="G43" s="2"/>
      <c r="H43" s="59" t="str">
        <f t="shared" si="3"/>
        <v/>
      </c>
      <c r="I43" s="59" t="str">
        <f t="shared" si="4"/>
        <v/>
      </c>
      <c r="J43" s="60" t="str">
        <f t="shared" si="5"/>
        <v/>
      </c>
    </row>
    <row r="44" spans="1:10" ht="17.25" customHeight="1" x14ac:dyDescent="0.2">
      <c r="A44" s="2"/>
      <c r="B44" s="22" t="str">
        <f>IF(ISNUMBER(D44),MAX($B$29:B43)+1,"")</f>
        <v/>
      </c>
      <c r="C44" s="62"/>
      <c r="D44" s="57"/>
      <c r="E44" s="50" t="str">
        <f>IF(AND(B44="",D44&lt;&gt;""),CONCATENATE("&lt;== ",Language!$B$48),IF(AND(B44&lt;&gt;"",F44&lt;&gt;"",ISNUMBER(F44)=FALSE()),CONCATENATE(Language!$B$48," ==&gt;"),IF(OR(D44="",$E$7=""),"",$E$7)))</f>
        <v/>
      </c>
      <c r="F44" s="64"/>
      <c r="G44" s="2"/>
      <c r="H44" s="59" t="str">
        <f t="shared" si="3"/>
        <v/>
      </c>
      <c r="I44" s="59" t="str">
        <f t="shared" si="4"/>
        <v/>
      </c>
      <c r="J44" s="60" t="str">
        <f t="shared" si="5"/>
        <v/>
      </c>
    </row>
    <row r="45" spans="1:10" ht="17.25" customHeight="1" x14ac:dyDescent="0.2">
      <c r="A45" s="2"/>
      <c r="B45" s="22" t="str">
        <f>IF(ISNUMBER(D45),MAX($B$29:B44)+1,"")</f>
        <v/>
      </c>
      <c r="C45" s="62"/>
      <c r="D45" s="57"/>
      <c r="E45" s="50" t="str">
        <f>IF(AND(B45="",D45&lt;&gt;""),CONCATENATE("&lt;== ",Language!$B$48),IF(AND(B45&lt;&gt;"",F45&lt;&gt;"",ISNUMBER(F45)=FALSE()),CONCATENATE(Language!$B$48," ==&gt;"),IF(OR(D45="",$E$7=""),"",$E$7)))</f>
        <v/>
      </c>
      <c r="F45" s="64"/>
      <c r="G45" s="2"/>
      <c r="H45" s="59" t="str">
        <f t="shared" si="3"/>
        <v/>
      </c>
      <c r="I45" s="59" t="str">
        <f t="shared" si="4"/>
        <v/>
      </c>
      <c r="J45" s="60" t="str">
        <f t="shared" si="5"/>
        <v/>
      </c>
    </row>
    <row r="46" spans="1:10" ht="17.25" customHeight="1" x14ac:dyDescent="0.2">
      <c r="A46" s="2"/>
      <c r="B46" s="22" t="str">
        <f>IF(ISNUMBER(D46),MAX($B$29:B45)+1,"")</f>
        <v/>
      </c>
      <c r="C46" s="62"/>
      <c r="D46" s="57"/>
      <c r="E46" s="50" t="str">
        <f>IF(AND(B46="",D46&lt;&gt;""),CONCATENATE("&lt;== ",Language!$B$48),IF(AND(B46&lt;&gt;"",F46&lt;&gt;"",ISNUMBER(F46)=FALSE()),CONCATENATE(Language!$B$48," ==&gt;"),IF(OR(D46="",$E$7=""),"",$E$7)))</f>
        <v/>
      </c>
      <c r="F46" s="64"/>
      <c r="G46" s="2"/>
      <c r="H46" s="59" t="str">
        <f t="shared" si="3"/>
        <v/>
      </c>
      <c r="I46" s="59" t="str">
        <f t="shared" si="4"/>
        <v/>
      </c>
      <c r="J46" s="60" t="str">
        <f t="shared" si="5"/>
        <v/>
      </c>
    </row>
    <row r="47" spans="1:10" ht="17.25" customHeight="1" x14ac:dyDescent="0.2">
      <c r="A47" s="2"/>
      <c r="B47" s="22" t="str">
        <f>IF(ISNUMBER(D47),MAX($B$29:B46)+1,"")</f>
        <v/>
      </c>
      <c r="C47" s="62"/>
      <c r="D47" s="57"/>
      <c r="E47" s="50" t="str">
        <f>IF(AND(B47="",D47&lt;&gt;""),CONCATENATE("&lt;== ",Language!$B$48),IF(AND(B47&lt;&gt;"",F47&lt;&gt;"",ISNUMBER(F47)=FALSE()),CONCATENATE(Language!$B$48," ==&gt;"),IF(OR(D47="",$E$7=""),"",$E$7)))</f>
        <v/>
      </c>
      <c r="F47" s="64"/>
      <c r="G47" s="2"/>
      <c r="H47" s="59" t="str">
        <f t="shared" si="3"/>
        <v/>
      </c>
      <c r="I47" s="59" t="str">
        <f t="shared" si="4"/>
        <v/>
      </c>
      <c r="J47" s="60" t="str">
        <f t="shared" si="5"/>
        <v/>
      </c>
    </row>
    <row r="48" spans="1:10" ht="17.25" customHeight="1" x14ac:dyDescent="0.2">
      <c r="A48" s="2"/>
      <c r="B48" s="22" t="str">
        <f>IF(ISNUMBER(D48),MAX($B$29:B47)+1,"")</f>
        <v/>
      </c>
      <c r="C48" s="62"/>
      <c r="D48" s="57"/>
      <c r="E48" s="50" t="str">
        <f>IF(AND(B48="",D48&lt;&gt;""),CONCATENATE("&lt;== ",Language!$B$48),IF(AND(B48&lt;&gt;"",F48&lt;&gt;"",ISNUMBER(F48)=FALSE()),CONCATENATE(Language!$B$48," ==&gt;"),IF(OR(D48="",$E$7=""),"",$E$7)))</f>
        <v/>
      </c>
      <c r="F48" s="64"/>
      <c r="G48" s="2"/>
      <c r="H48" s="59" t="str">
        <f t="shared" si="3"/>
        <v/>
      </c>
      <c r="I48" s="59" t="str">
        <f t="shared" si="4"/>
        <v/>
      </c>
      <c r="J48" s="60" t="str">
        <f t="shared" si="5"/>
        <v/>
      </c>
    </row>
    <row r="49" spans="1:10" ht="17.25" customHeight="1" x14ac:dyDescent="0.2">
      <c r="A49" s="2"/>
      <c r="B49" s="22" t="str">
        <f>IF(ISNUMBER(D49),MAX($B$29:B48)+1,"")</f>
        <v/>
      </c>
      <c r="C49" s="62"/>
      <c r="D49" s="57"/>
      <c r="E49" s="50" t="str">
        <f>IF(AND(B49="",D49&lt;&gt;""),CONCATENATE("&lt;== ",Language!$B$48),IF(AND(B49&lt;&gt;"",F49&lt;&gt;"",ISNUMBER(F49)=FALSE()),CONCATENATE(Language!$B$48," ==&gt;"),IF(OR(D49="",$E$7=""),"",$E$7)))</f>
        <v/>
      </c>
      <c r="F49" s="64"/>
      <c r="G49" s="2"/>
      <c r="H49" s="59" t="str">
        <f t="shared" si="3"/>
        <v/>
      </c>
      <c r="I49" s="59" t="str">
        <f t="shared" si="4"/>
        <v/>
      </c>
      <c r="J49" s="60" t="str">
        <f t="shared" si="5"/>
        <v/>
      </c>
    </row>
    <row r="50" spans="1:10" ht="17.25" customHeight="1" x14ac:dyDescent="0.2">
      <c r="A50" s="2"/>
      <c r="B50" s="22" t="str">
        <f>IF(ISNUMBER(D50),MAX($B$29:B49)+1,"")</f>
        <v/>
      </c>
      <c r="C50" s="62"/>
      <c r="D50" s="57"/>
      <c r="E50" s="50" t="str">
        <f>IF(AND(B50="",D50&lt;&gt;""),CONCATENATE("&lt;== ",Language!$B$48),IF(AND(B50&lt;&gt;"",F50&lt;&gt;"",ISNUMBER(F50)=FALSE()),CONCATENATE(Language!$B$48," ==&gt;"),IF(OR(D50="",$E$7=""),"",$E$7)))</f>
        <v/>
      </c>
      <c r="F50" s="64"/>
      <c r="G50" s="2"/>
      <c r="H50" s="59" t="str">
        <f t="shared" si="3"/>
        <v/>
      </c>
      <c r="I50" s="59" t="str">
        <f t="shared" si="4"/>
        <v/>
      </c>
      <c r="J50" s="60" t="str">
        <f t="shared" si="5"/>
        <v/>
      </c>
    </row>
    <row r="51" spans="1:10" ht="17.25" customHeight="1" x14ac:dyDescent="0.2">
      <c r="A51" s="2"/>
      <c r="B51" s="22" t="str">
        <f>IF(ISNUMBER(D51),MAX($B$29:B50)+1,"")</f>
        <v/>
      </c>
      <c r="C51" s="62"/>
      <c r="D51" s="57"/>
      <c r="E51" s="50" t="str">
        <f>IF(AND(B51="",D51&lt;&gt;""),CONCATENATE("&lt;== ",Language!$B$48),IF(AND(B51&lt;&gt;"",F51&lt;&gt;"",ISNUMBER(F51)=FALSE()),CONCATENATE(Language!$B$48," ==&gt;"),IF(OR(D51="",$E$7=""),"",$E$7)))</f>
        <v/>
      </c>
      <c r="F51" s="64"/>
      <c r="G51" s="2"/>
      <c r="H51" s="59" t="str">
        <f t="shared" si="3"/>
        <v/>
      </c>
      <c r="I51" s="59" t="str">
        <f t="shared" si="4"/>
        <v/>
      </c>
      <c r="J51" s="60" t="str">
        <f t="shared" si="5"/>
        <v/>
      </c>
    </row>
    <row r="52" spans="1:10" ht="17.25" customHeight="1" x14ac:dyDescent="0.2">
      <c r="A52" s="2"/>
      <c r="B52" s="22" t="str">
        <f>IF(ISNUMBER(D52),MAX($B$29:B51)+1,"")</f>
        <v/>
      </c>
      <c r="C52" s="62"/>
      <c r="D52" s="57"/>
      <c r="E52" s="50" t="str">
        <f>IF(AND(B52="",D52&lt;&gt;""),CONCATENATE("&lt;== ",Language!$B$48),IF(AND(B52&lt;&gt;"",F52&lt;&gt;"",ISNUMBER(F52)=FALSE()),CONCATENATE(Language!$B$48," ==&gt;"),IF(OR(D52="",$E$7=""),"",$E$7)))</f>
        <v/>
      </c>
      <c r="F52" s="64"/>
      <c r="G52" s="2"/>
      <c r="H52" s="59" t="str">
        <f t="shared" si="3"/>
        <v/>
      </c>
      <c r="I52" s="59" t="str">
        <f t="shared" si="4"/>
        <v/>
      </c>
      <c r="J52" s="60" t="str">
        <f t="shared" si="5"/>
        <v/>
      </c>
    </row>
    <row r="53" spans="1:10" ht="17.25" customHeight="1" x14ac:dyDescent="0.2">
      <c r="A53" s="2"/>
      <c r="B53" s="22" t="str">
        <f>IF(ISNUMBER(D53),MAX($B$29:B52)+1,"")</f>
        <v/>
      </c>
      <c r="C53" s="62"/>
      <c r="D53" s="57"/>
      <c r="E53" s="50" t="str">
        <f>IF(AND(B53="",D53&lt;&gt;""),CONCATENATE("&lt;== ",Language!$B$48),IF(AND(B53&lt;&gt;"",F53&lt;&gt;"",ISNUMBER(F53)=FALSE()),CONCATENATE(Language!$B$48," ==&gt;"),IF(OR(D53="",$E$7=""),"",$E$7)))</f>
        <v/>
      </c>
      <c r="F53" s="64"/>
      <c r="G53" s="2"/>
      <c r="H53" s="59" t="str">
        <f t="shared" si="3"/>
        <v/>
      </c>
      <c r="I53" s="59" t="str">
        <f t="shared" si="4"/>
        <v/>
      </c>
      <c r="J53" s="60" t="str">
        <f t="shared" si="5"/>
        <v/>
      </c>
    </row>
    <row r="54" spans="1:10" ht="17.25" customHeight="1" x14ac:dyDescent="0.2">
      <c r="A54" s="2"/>
      <c r="B54" s="22" t="str">
        <f>IF(ISNUMBER(D54),MAX($B$29:B53)+1,"")</f>
        <v/>
      </c>
      <c r="C54" s="62"/>
      <c r="D54" s="57"/>
      <c r="E54" s="50" t="str">
        <f>IF(AND(B54="",D54&lt;&gt;""),CONCATENATE("&lt;== ",Language!$B$48),IF(AND(B54&lt;&gt;"",F54&lt;&gt;"",ISNUMBER(F54)=FALSE()),CONCATENATE(Language!$B$48," ==&gt;"),IF(OR(D54="",$E$7=""),"",$E$7)))</f>
        <v/>
      </c>
      <c r="F54" s="64"/>
      <c r="G54" s="2"/>
      <c r="H54" s="59" t="str">
        <f t="shared" si="3"/>
        <v/>
      </c>
      <c r="I54" s="59" t="str">
        <f t="shared" si="4"/>
        <v/>
      </c>
      <c r="J54" s="60" t="str">
        <f t="shared" si="5"/>
        <v/>
      </c>
    </row>
    <row r="55" spans="1:10" ht="17.25" customHeight="1" x14ac:dyDescent="0.2">
      <c r="A55" s="2"/>
      <c r="B55" s="22" t="str">
        <f>IF(ISNUMBER(D55),MAX($B$29:B54)+1,"")</f>
        <v/>
      </c>
      <c r="C55" s="62"/>
      <c r="D55" s="57"/>
      <c r="E55" s="50" t="str">
        <f>IF(AND(B55="",D55&lt;&gt;""),CONCATENATE("&lt;== ",Language!$B$48),IF(AND(B55&lt;&gt;"",F55&lt;&gt;"",ISNUMBER(F55)=FALSE()),CONCATENATE(Language!$B$48," ==&gt;"),IF(OR(D55="",$E$7=""),"",$E$7)))</f>
        <v/>
      </c>
      <c r="F55" s="64"/>
      <c r="G55" s="2"/>
      <c r="H55" s="59" t="str">
        <f t="shared" si="3"/>
        <v/>
      </c>
      <c r="I55" s="59" t="str">
        <f t="shared" si="4"/>
        <v/>
      </c>
      <c r="J55" s="60" t="str">
        <f t="shared" si="5"/>
        <v/>
      </c>
    </row>
    <row r="56" spans="1:10" ht="17.25" customHeight="1" x14ac:dyDescent="0.2">
      <c r="A56" s="2"/>
      <c r="B56" s="22" t="str">
        <f>IF(ISNUMBER(D56),MAX($B$29:B55)+1,"")</f>
        <v/>
      </c>
      <c r="C56" s="62"/>
      <c r="D56" s="57"/>
      <c r="E56" s="50" t="str">
        <f>IF(AND(B56="",D56&lt;&gt;""),CONCATENATE("&lt;== ",Language!$B$48),IF(AND(B56&lt;&gt;"",F56&lt;&gt;"",ISNUMBER(F56)=FALSE()),CONCATENATE(Language!$B$48," ==&gt;"),IF(OR(D56="",$E$7=""),"",$E$7)))</f>
        <v/>
      </c>
      <c r="F56" s="64"/>
      <c r="G56" s="2"/>
      <c r="H56" s="59" t="str">
        <f t="shared" si="3"/>
        <v/>
      </c>
      <c r="I56" s="59" t="str">
        <f t="shared" si="4"/>
        <v/>
      </c>
      <c r="J56" s="60" t="str">
        <f t="shared" si="5"/>
        <v/>
      </c>
    </row>
    <row r="57" spans="1:10" ht="17.25" customHeight="1" x14ac:dyDescent="0.2">
      <c r="A57" s="2"/>
      <c r="B57" s="22" t="str">
        <f>IF(ISNUMBER(D57),MAX($B$29:B56)+1,"")</f>
        <v/>
      </c>
      <c r="C57" s="62"/>
      <c r="D57" s="57"/>
      <c r="E57" s="50" t="str">
        <f>IF(AND(B57="",D57&lt;&gt;""),CONCATENATE("&lt;== ",Language!$B$48),IF(AND(B57&lt;&gt;"",F57&lt;&gt;"",ISNUMBER(F57)=FALSE()),CONCATENATE(Language!$B$48," ==&gt;"),IF(OR(D57="",$E$7=""),"",$E$7)))</f>
        <v/>
      </c>
      <c r="F57" s="64"/>
      <c r="G57" s="2"/>
      <c r="H57" s="59" t="str">
        <f t="shared" si="3"/>
        <v/>
      </c>
      <c r="I57" s="59" t="str">
        <f t="shared" si="4"/>
        <v/>
      </c>
      <c r="J57" s="60" t="str">
        <f t="shared" si="5"/>
        <v/>
      </c>
    </row>
    <row r="58" spans="1:10" ht="17.25" customHeight="1" x14ac:dyDescent="0.2">
      <c r="A58" s="2"/>
      <c r="B58" s="22" t="str">
        <f>IF(ISNUMBER(D58),MAX($B$29:B57)+1,"")</f>
        <v/>
      </c>
      <c r="C58" s="62"/>
      <c r="D58" s="57"/>
      <c r="E58" s="50" t="str">
        <f>IF(AND(B58="",D58&lt;&gt;""),CONCATENATE("&lt;== ",Language!$B$48),IF(AND(B58&lt;&gt;"",F58&lt;&gt;"",ISNUMBER(F58)=FALSE()),CONCATENATE(Language!$B$48," ==&gt;"),IF(OR(D58="",$E$7=""),"",$E$7)))</f>
        <v/>
      </c>
      <c r="F58" s="64"/>
      <c r="G58" s="2"/>
      <c r="H58" s="59" t="str">
        <f t="shared" si="3"/>
        <v/>
      </c>
      <c r="I58" s="59" t="str">
        <f t="shared" si="4"/>
        <v/>
      </c>
      <c r="J58" s="60" t="str">
        <f t="shared" si="5"/>
        <v/>
      </c>
    </row>
    <row r="59" spans="1:10" ht="17.25" customHeight="1" x14ac:dyDescent="0.2">
      <c r="A59" s="2"/>
      <c r="B59" s="22" t="str">
        <f>IF(ISNUMBER(D59),MAX($B$29:B58)+1,"")</f>
        <v/>
      </c>
      <c r="C59" s="62"/>
      <c r="D59" s="57"/>
      <c r="E59" s="50" t="str">
        <f>IF(AND(B59="",D59&lt;&gt;""),CONCATENATE("&lt;== ",Language!$B$48),IF(AND(B59&lt;&gt;"",F59&lt;&gt;"",ISNUMBER(F59)=FALSE()),CONCATENATE(Language!$B$48," ==&gt;"),IF(OR(D59="",$E$7=""),"",$E$7)))</f>
        <v/>
      </c>
      <c r="F59" s="64"/>
      <c r="G59" s="2"/>
      <c r="H59" s="59" t="str">
        <f t="shared" si="3"/>
        <v/>
      </c>
      <c r="I59" s="59" t="str">
        <f t="shared" si="4"/>
        <v/>
      </c>
      <c r="J59" s="60" t="str">
        <f t="shared" si="5"/>
        <v/>
      </c>
    </row>
    <row r="60" spans="1:10" ht="17.25" customHeight="1" x14ac:dyDescent="0.2">
      <c r="A60" s="2"/>
      <c r="B60" s="22" t="str">
        <f>IF(ISNUMBER(D60),MAX($B$29:B59)+1,"")</f>
        <v/>
      </c>
      <c r="C60" s="62"/>
      <c r="D60" s="57"/>
      <c r="E60" s="50" t="str">
        <f>IF(AND(B60="",D60&lt;&gt;""),CONCATENATE("&lt;== ",Language!$B$48),IF(AND(B60&lt;&gt;"",F60&lt;&gt;"",ISNUMBER(F60)=FALSE()),CONCATENATE(Language!$B$48," ==&gt;"),IF(OR(D60="",$E$7=""),"",$E$7)))</f>
        <v/>
      </c>
      <c r="F60" s="64"/>
      <c r="G60" s="2"/>
      <c r="H60" s="59" t="str">
        <f t="shared" si="3"/>
        <v/>
      </c>
      <c r="I60" s="59" t="str">
        <f t="shared" si="4"/>
        <v/>
      </c>
      <c r="J60" s="60" t="str">
        <f t="shared" si="5"/>
        <v/>
      </c>
    </row>
    <row r="61" spans="1:10" ht="17.25" customHeight="1" x14ac:dyDescent="0.2">
      <c r="A61" s="2"/>
      <c r="B61" s="22" t="str">
        <f>IF(ISNUMBER(D61),MAX($B$29:B60)+1,"")</f>
        <v/>
      </c>
      <c r="C61" s="62"/>
      <c r="D61" s="57"/>
      <c r="E61" s="50" t="str">
        <f>IF(AND(B61="",D61&lt;&gt;""),CONCATENATE("&lt;== ",Language!$B$48),IF(AND(B61&lt;&gt;"",F61&lt;&gt;"",ISNUMBER(F61)=FALSE()),CONCATENATE(Language!$B$48," ==&gt;"),IF(OR(D61="",$E$7=""),"",$E$7)))</f>
        <v/>
      </c>
      <c r="F61" s="64"/>
      <c r="G61" s="2"/>
      <c r="H61" s="59" t="str">
        <f t="shared" si="3"/>
        <v/>
      </c>
      <c r="I61" s="59" t="str">
        <f t="shared" si="4"/>
        <v/>
      </c>
      <c r="J61" s="60" t="str">
        <f t="shared" si="5"/>
        <v/>
      </c>
    </row>
    <row r="62" spans="1:10" ht="17.25" customHeight="1" x14ac:dyDescent="0.2">
      <c r="A62" s="2"/>
      <c r="B62" s="22" t="str">
        <f>IF(ISNUMBER(D62),MAX($B$29:B61)+1,"")</f>
        <v/>
      </c>
      <c r="C62" s="62"/>
      <c r="D62" s="57"/>
      <c r="E62" s="50" t="str">
        <f>IF(AND(B62="",D62&lt;&gt;""),CONCATENATE("&lt;== ",Language!$B$48),IF(AND(B62&lt;&gt;"",F62&lt;&gt;"",ISNUMBER(F62)=FALSE()),CONCATENATE(Language!$B$48," ==&gt;"),IF(OR(D62="",$E$7=""),"",$E$7)))</f>
        <v/>
      </c>
      <c r="F62" s="64"/>
      <c r="G62" s="2"/>
      <c r="H62" s="59" t="str">
        <f t="shared" si="3"/>
        <v/>
      </c>
      <c r="I62" s="59" t="str">
        <f t="shared" si="4"/>
        <v/>
      </c>
      <c r="J62" s="60" t="str">
        <f t="shared" si="5"/>
        <v/>
      </c>
    </row>
    <row r="63" spans="1:10" ht="17.25" customHeight="1" x14ac:dyDescent="0.2">
      <c r="A63" s="2"/>
      <c r="B63" s="22" t="str">
        <f>IF(ISNUMBER(D63),MAX($B$29:B62)+1,"")</f>
        <v/>
      </c>
      <c r="C63" s="62"/>
      <c r="D63" s="57"/>
      <c r="E63" s="50" t="str">
        <f>IF(AND(B63="",D63&lt;&gt;""),CONCATENATE("&lt;== ",Language!$B$48),IF(AND(B63&lt;&gt;"",F63&lt;&gt;"",ISNUMBER(F63)=FALSE()),CONCATENATE(Language!$B$48," ==&gt;"),IF(OR(D63="",$E$7=""),"",$E$7)))</f>
        <v/>
      </c>
      <c r="F63" s="64"/>
      <c r="G63" s="2"/>
      <c r="H63" s="59" t="str">
        <f t="shared" si="3"/>
        <v/>
      </c>
      <c r="I63" s="59" t="str">
        <f t="shared" si="4"/>
        <v/>
      </c>
      <c r="J63" s="60" t="str">
        <f t="shared" si="5"/>
        <v/>
      </c>
    </row>
    <row r="64" spans="1:10" ht="17.25" customHeight="1" x14ac:dyDescent="0.2">
      <c r="A64" s="2"/>
      <c r="B64" s="22" t="str">
        <f>IF(ISNUMBER(D64),MAX($B$29:B63)+1,"")</f>
        <v/>
      </c>
      <c r="C64" s="62"/>
      <c r="D64" s="57"/>
      <c r="E64" s="50" t="str">
        <f>IF(AND(B64="",D64&lt;&gt;""),CONCATENATE("&lt;== ",Language!$B$48),IF(AND(B64&lt;&gt;"",F64&lt;&gt;"",ISNUMBER(F64)=FALSE()),CONCATENATE(Language!$B$48," ==&gt;"),IF(OR(D64="",$E$7=""),"",$E$7)))</f>
        <v/>
      </c>
      <c r="F64" s="64"/>
      <c r="G64" s="2"/>
      <c r="H64" s="59" t="str">
        <f t="shared" si="3"/>
        <v/>
      </c>
      <c r="I64" s="59" t="str">
        <f t="shared" si="4"/>
        <v/>
      </c>
      <c r="J64" s="60" t="str">
        <f t="shared" si="5"/>
        <v/>
      </c>
    </row>
    <row r="65" spans="1:10" ht="17.25" customHeight="1" x14ac:dyDescent="0.2">
      <c r="A65" s="2"/>
      <c r="B65" s="22" t="str">
        <f>IF(ISNUMBER(D65),MAX($B$29:B64)+1,"")</f>
        <v/>
      </c>
      <c r="C65" s="62"/>
      <c r="D65" s="57"/>
      <c r="E65" s="50" t="str">
        <f>IF(AND(B65="",D65&lt;&gt;""),CONCATENATE("&lt;== ",Language!$B$48),IF(AND(B65&lt;&gt;"",F65&lt;&gt;"",ISNUMBER(F65)=FALSE()),CONCATENATE(Language!$B$48," ==&gt;"),IF(OR(D65="",$E$7=""),"",$E$7)))</f>
        <v/>
      </c>
      <c r="F65" s="64"/>
      <c r="G65" s="2"/>
      <c r="H65" s="59" t="str">
        <f t="shared" si="3"/>
        <v/>
      </c>
      <c r="I65" s="59" t="str">
        <f t="shared" si="4"/>
        <v/>
      </c>
      <c r="J65" s="60" t="str">
        <f t="shared" si="5"/>
        <v/>
      </c>
    </row>
    <row r="66" spans="1:10" ht="17.25" customHeight="1" x14ac:dyDescent="0.2">
      <c r="A66" s="2"/>
      <c r="B66" s="22" t="str">
        <f>IF(ISNUMBER(D66),MAX($B$29:B65)+1,"")</f>
        <v/>
      </c>
      <c r="C66" s="62"/>
      <c r="D66" s="57"/>
      <c r="E66" s="50" t="str">
        <f>IF(AND(B66="",D66&lt;&gt;""),CONCATENATE("&lt;== ",Language!$B$48),IF(AND(B66&lt;&gt;"",F66&lt;&gt;"",ISNUMBER(F66)=FALSE()),CONCATENATE(Language!$B$48," ==&gt;"),IF(OR(D66="",$E$7=""),"",$E$7)))</f>
        <v/>
      </c>
      <c r="F66" s="64"/>
      <c r="G66" s="2"/>
      <c r="H66" s="59" t="str">
        <f t="shared" si="3"/>
        <v/>
      </c>
      <c r="I66" s="59" t="str">
        <f t="shared" si="4"/>
        <v/>
      </c>
      <c r="J66" s="60" t="str">
        <f t="shared" si="5"/>
        <v/>
      </c>
    </row>
    <row r="67" spans="1:10" ht="17.25" customHeight="1" x14ac:dyDescent="0.2">
      <c r="A67" s="2"/>
      <c r="B67" s="22" t="str">
        <f>IF(ISNUMBER(D67),MAX($B$29:B66)+1,"")</f>
        <v/>
      </c>
      <c r="C67" s="62"/>
      <c r="D67" s="57"/>
      <c r="E67" s="50" t="str">
        <f>IF(AND(B67="",D67&lt;&gt;""),CONCATENATE("&lt;== ",Language!$B$48),IF(AND(B67&lt;&gt;"",F67&lt;&gt;"",ISNUMBER(F67)=FALSE()),CONCATENATE(Language!$B$48," ==&gt;"),IF(OR(D67="",$E$7=""),"",$E$7)))</f>
        <v/>
      </c>
      <c r="F67" s="64"/>
      <c r="G67" s="2"/>
      <c r="H67" s="59" t="str">
        <f t="shared" si="3"/>
        <v/>
      </c>
      <c r="I67" s="59" t="str">
        <f t="shared" si="4"/>
        <v/>
      </c>
      <c r="J67" s="60" t="str">
        <f t="shared" si="5"/>
        <v/>
      </c>
    </row>
    <row r="68" spans="1:10" ht="17.25" customHeight="1" x14ac:dyDescent="0.2">
      <c r="A68" s="2"/>
      <c r="B68" s="22" t="str">
        <f>IF(ISNUMBER(D68),MAX($B$29:B67)+1,"")</f>
        <v/>
      </c>
      <c r="C68" s="62"/>
      <c r="D68" s="57"/>
      <c r="E68" s="50" t="str">
        <f>IF(AND(B68="",D68&lt;&gt;""),CONCATENATE("&lt;== ",Language!$B$48),IF(AND(B68&lt;&gt;"",F68&lt;&gt;"",ISNUMBER(F68)=FALSE()),CONCATENATE(Language!$B$48," ==&gt;"),IF(OR(D68="",$E$7=""),"",$E$7)))</f>
        <v/>
      </c>
      <c r="F68" s="64"/>
      <c r="G68" s="2"/>
      <c r="H68" s="59" t="str">
        <f t="shared" si="3"/>
        <v/>
      </c>
      <c r="I68" s="59" t="str">
        <f t="shared" si="4"/>
        <v/>
      </c>
      <c r="J68" s="60" t="str">
        <f t="shared" si="5"/>
        <v/>
      </c>
    </row>
    <row r="69" spans="1:10" ht="17.25" customHeight="1" x14ac:dyDescent="0.2">
      <c r="A69" s="2"/>
      <c r="B69" s="22" t="str">
        <f>IF(ISNUMBER(D69),MAX($B$29:B68)+1,"")</f>
        <v/>
      </c>
      <c r="C69" s="62"/>
      <c r="D69" s="57"/>
      <c r="E69" s="50" t="str">
        <f>IF(AND(B69="",D69&lt;&gt;""),CONCATENATE("&lt;== ",Language!$B$48),IF(AND(B69&lt;&gt;"",F69&lt;&gt;"",ISNUMBER(F69)=FALSE()),CONCATENATE(Language!$B$48," ==&gt;"),IF(OR(D69="",$E$7=""),"",$E$7)))</f>
        <v/>
      </c>
      <c r="F69" s="64"/>
      <c r="G69" s="2"/>
      <c r="H69" s="59" t="str">
        <f t="shared" si="3"/>
        <v/>
      </c>
      <c r="I69" s="59" t="str">
        <f t="shared" si="4"/>
        <v/>
      </c>
      <c r="J69" s="60" t="str">
        <f t="shared" si="5"/>
        <v/>
      </c>
    </row>
    <row r="70" spans="1:10" ht="17.25" customHeight="1" x14ac:dyDescent="0.2">
      <c r="A70" s="2"/>
      <c r="B70" s="22" t="str">
        <f>IF(ISNUMBER(D70),MAX($B$29:B69)+1,"")</f>
        <v/>
      </c>
      <c r="C70" s="62"/>
      <c r="D70" s="57"/>
      <c r="E70" s="50" t="str">
        <f>IF(AND(B70="",D70&lt;&gt;""),CONCATENATE("&lt;== ",Language!$B$48),IF(AND(B70&lt;&gt;"",F70&lt;&gt;"",ISNUMBER(F70)=FALSE()),CONCATENATE(Language!$B$48," ==&gt;"),IF(OR(D70="",$E$7=""),"",$E$7)))</f>
        <v/>
      </c>
      <c r="F70" s="64"/>
      <c r="G70" s="2"/>
      <c r="H70" s="59" t="str">
        <f t="shared" si="3"/>
        <v/>
      </c>
      <c r="I70" s="59" t="str">
        <f t="shared" si="4"/>
        <v/>
      </c>
      <c r="J70" s="60" t="str">
        <f t="shared" si="5"/>
        <v/>
      </c>
    </row>
    <row r="71" spans="1:10" ht="17.25" customHeight="1" x14ac:dyDescent="0.2">
      <c r="A71" s="2"/>
      <c r="B71" s="22" t="str">
        <f>IF(ISNUMBER(D71),MAX($B$29:B70)+1,"")</f>
        <v/>
      </c>
      <c r="C71" s="62"/>
      <c r="D71" s="57"/>
      <c r="E71" s="50" t="str">
        <f>IF(AND(B71="",D71&lt;&gt;""),CONCATENATE("&lt;== ",Language!$B$48),IF(AND(B71&lt;&gt;"",F71&lt;&gt;"",ISNUMBER(F71)=FALSE()),CONCATENATE(Language!$B$48," ==&gt;"),IF(OR(D71="",$E$7=""),"",$E$7)))</f>
        <v/>
      </c>
      <c r="F71" s="64"/>
      <c r="G71" s="2"/>
      <c r="H71" s="59" t="str">
        <f t="shared" si="3"/>
        <v/>
      </c>
      <c r="I71" s="59" t="str">
        <f t="shared" si="4"/>
        <v/>
      </c>
      <c r="J71" s="60" t="str">
        <f t="shared" si="5"/>
        <v/>
      </c>
    </row>
    <row r="72" spans="1:10" ht="17.25" customHeight="1" x14ac:dyDescent="0.2">
      <c r="A72" s="2"/>
      <c r="B72" s="22" t="str">
        <f>IF(ISNUMBER(D72),MAX($B$29:B71)+1,"")</f>
        <v/>
      </c>
      <c r="C72" s="62"/>
      <c r="D72" s="57"/>
      <c r="E72" s="50" t="str">
        <f>IF(AND(B72="",D72&lt;&gt;""),CONCATENATE("&lt;== ",Language!$B$48),IF(AND(B72&lt;&gt;"",F72&lt;&gt;"",ISNUMBER(F72)=FALSE()),CONCATENATE(Language!$B$48," ==&gt;"),IF(OR(D72="",$E$7=""),"",$E$7)))</f>
        <v/>
      </c>
      <c r="F72" s="64"/>
      <c r="G72" s="2"/>
      <c r="H72" s="59" t="str">
        <f t="shared" si="3"/>
        <v/>
      </c>
      <c r="I72" s="59" t="str">
        <f t="shared" si="4"/>
        <v/>
      </c>
      <c r="J72" s="60" t="str">
        <f t="shared" si="5"/>
        <v/>
      </c>
    </row>
    <row r="73" spans="1:10" ht="17.25" customHeight="1" x14ac:dyDescent="0.2">
      <c r="A73" s="2"/>
      <c r="B73" s="22" t="str">
        <f>IF(ISNUMBER(D73),MAX($B$29:B72)+1,"")</f>
        <v/>
      </c>
      <c r="C73" s="62"/>
      <c r="D73" s="57"/>
      <c r="E73" s="50" t="str">
        <f>IF(AND(B73="",D73&lt;&gt;""),CONCATENATE("&lt;== ",Language!$B$48),IF(AND(B73&lt;&gt;"",F73&lt;&gt;"",ISNUMBER(F73)=FALSE()),CONCATENATE(Language!$B$48," ==&gt;"),IF(OR(D73="",$E$7=""),"",$E$7)))</f>
        <v/>
      </c>
      <c r="F73" s="64"/>
      <c r="G73" s="2"/>
      <c r="H73" s="59" t="str">
        <f t="shared" si="3"/>
        <v/>
      </c>
      <c r="I73" s="59" t="str">
        <f t="shared" si="4"/>
        <v/>
      </c>
      <c r="J73" s="60" t="str">
        <f t="shared" si="5"/>
        <v/>
      </c>
    </row>
    <row r="74" spans="1:10" ht="17.25" customHeight="1" x14ac:dyDescent="0.2">
      <c r="A74" s="2"/>
      <c r="B74" s="22" t="str">
        <f>IF(ISNUMBER(D74),MAX($B$29:B73)+1,"")</f>
        <v/>
      </c>
      <c r="C74" s="62"/>
      <c r="D74" s="57"/>
      <c r="E74" s="50" t="str">
        <f>IF(AND(B74="",D74&lt;&gt;""),CONCATENATE("&lt;== ",Language!$B$48),IF(AND(B74&lt;&gt;"",F74&lt;&gt;"",ISNUMBER(F74)=FALSE()),CONCATENATE(Language!$B$48," ==&gt;"),IF(OR(D74="",$E$7=""),"",$E$7)))</f>
        <v/>
      </c>
      <c r="F74" s="64"/>
      <c r="G74" s="2"/>
      <c r="H74" s="59" t="str">
        <f t="shared" si="3"/>
        <v/>
      </c>
      <c r="I74" s="59" t="str">
        <f t="shared" si="4"/>
        <v/>
      </c>
      <c r="J74" s="60" t="str">
        <f t="shared" si="5"/>
        <v/>
      </c>
    </row>
    <row r="75" spans="1:10" ht="17.25" customHeight="1" x14ac:dyDescent="0.2">
      <c r="A75" s="2"/>
      <c r="B75" s="22" t="str">
        <f>IF(ISNUMBER(D75),MAX($B$29:B74)+1,"")</f>
        <v/>
      </c>
      <c r="C75" s="62"/>
      <c r="D75" s="57"/>
      <c r="E75" s="50" t="str">
        <f>IF(AND(B75="",D75&lt;&gt;""),CONCATENATE("&lt;== ",Language!$B$48),IF(AND(B75&lt;&gt;"",F75&lt;&gt;"",ISNUMBER(F75)=FALSE()),CONCATENATE(Language!$B$48," ==&gt;"),IF(OR(D75="",$E$7=""),"",$E$7)))</f>
        <v/>
      </c>
      <c r="F75" s="64"/>
      <c r="G75" s="2"/>
      <c r="H75" s="59" t="str">
        <f t="shared" si="3"/>
        <v/>
      </c>
      <c r="I75" s="59" t="str">
        <f t="shared" si="4"/>
        <v/>
      </c>
      <c r="J75" s="60" t="str">
        <f t="shared" si="5"/>
        <v/>
      </c>
    </row>
    <row r="76" spans="1:10" ht="17.25" customHeight="1" x14ac:dyDescent="0.2">
      <c r="A76" s="2"/>
      <c r="B76" s="22" t="str">
        <f>IF(ISNUMBER(D76),MAX($B$29:B75)+1,"")</f>
        <v/>
      </c>
      <c r="C76" s="62"/>
      <c r="D76" s="57"/>
      <c r="E76" s="50" t="str">
        <f>IF(AND(B76="",D76&lt;&gt;""),CONCATENATE("&lt;== ",Language!$B$48),IF(AND(B76&lt;&gt;"",F76&lt;&gt;"",ISNUMBER(F76)=FALSE()),CONCATENATE(Language!$B$48," ==&gt;"),IF(OR(D76="",$E$7=""),"",$E$7)))</f>
        <v/>
      </c>
      <c r="F76" s="64"/>
      <c r="G76" s="2"/>
      <c r="H76" s="59" t="str">
        <f t="shared" si="3"/>
        <v/>
      </c>
      <c r="I76" s="59" t="str">
        <f t="shared" si="4"/>
        <v/>
      </c>
      <c r="J76" s="60" t="str">
        <f t="shared" si="5"/>
        <v/>
      </c>
    </row>
    <row r="77" spans="1:10" ht="17.25" customHeight="1" x14ac:dyDescent="0.2">
      <c r="A77" s="2"/>
      <c r="B77" s="22" t="str">
        <f>IF(ISNUMBER(D77),MAX($B$29:B76)+1,"")</f>
        <v/>
      </c>
      <c r="C77" s="62"/>
      <c r="D77" s="57"/>
      <c r="E77" s="50" t="str">
        <f>IF(AND(B77="",D77&lt;&gt;""),CONCATENATE("&lt;== ",Language!$B$48),IF(AND(B77&lt;&gt;"",F77&lt;&gt;"",ISNUMBER(F77)=FALSE()),CONCATENATE(Language!$B$48," ==&gt;"),IF(OR(D77="",$E$7=""),"",$E$7)))</f>
        <v/>
      </c>
      <c r="F77" s="64"/>
      <c r="G77" s="2"/>
      <c r="H77" s="59" t="str">
        <f t="shared" si="3"/>
        <v/>
      </c>
      <c r="I77" s="59" t="str">
        <f t="shared" si="4"/>
        <v/>
      </c>
      <c r="J77" s="60" t="str">
        <f t="shared" si="5"/>
        <v/>
      </c>
    </row>
    <row r="78" spans="1:10" ht="17.25" customHeight="1" x14ac:dyDescent="0.2">
      <c r="A78" s="2"/>
      <c r="B78" s="22" t="str">
        <f>IF(ISNUMBER(D78),MAX($B$29:B77)+1,"")</f>
        <v/>
      </c>
      <c r="C78" s="62"/>
      <c r="D78" s="57"/>
      <c r="E78" s="50" t="str">
        <f>IF(AND(B78="",D78&lt;&gt;""),CONCATENATE("&lt;== ",Language!$B$48),IF(AND(B78&lt;&gt;"",F78&lt;&gt;"",ISNUMBER(F78)=FALSE()),CONCATENATE(Language!$B$48," ==&gt;"),IF(OR(D78="",$E$7=""),"",$E$7)))</f>
        <v/>
      </c>
      <c r="F78" s="64"/>
      <c r="G78" s="2"/>
      <c r="H78" s="59" t="str">
        <f t="shared" si="3"/>
        <v/>
      </c>
      <c r="I78" s="59" t="str">
        <f t="shared" si="4"/>
        <v/>
      </c>
      <c r="J78" s="60" t="str">
        <f t="shared" si="5"/>
        <v/>
      </c>
    </row>
    <row r="79" spans="1:10" ht="17.25" customHeight="1" x14ac:dyDescent="0.2">
      <c r="A79" s="2"/>
      <c r="B79" s="22" t="str">
        <f>IF(ISNUMBER(D79),MAX($B$29:B78)+1,"")</f>
        <v/>
      </c>
      <c r="C79" s="62"/>
      <c r="D79" s="57"/>
      <c r="E79" s="50" t="str">
        <f>IF(AND(B79="",D79&lt;&gt;""),CONCATENATE("&lt;== ",Language!$B$48),IF(AND(B79&lt;&gt;"",F79&lt;&gt;"",ISNUMBER(F79)=FALSE()),CONCATENATE(Language!$B$48," ==&gt;"),IF(OR(D79="",$E$7=""),"",$E$7)))</f>
        <v/>
      </c>
      <c r="F79" s="64"/>
      <c r="G79" s="2"/>
      <c r="H79" s="59" t="str">
        <f t="shared" si="3"/>
        <v/>
      </c>
      <c r="I79" s="59" t="str">
        <f t="shared" si="4"/>
        <v/>
      </c>
      <c r="J79" s="60" t="str">
        <f t="shared" si="5"/>
        <v/>
      </c>
    </row>
    <row r="80" spans="1:10" ht="17.25" customHeight="1" x14ac:dyDescent="0.2">
      <c r="A80" s="2"/>
      <c r="B80" s="22" t="str">
        <f>IF(ISNUMBER(D80),MAX($B$29:B79)+1,"")</f>
        <v/>
      </c>
      <c r="C80" s="62"/>
      <c r="D80" s="57"/>
      <c r="E80" s="50" t="str">
        <f>IF(AND(B80="",D80&lt;&gt;""),CONCATENATE("&lt;== ",Language!$B$48),IF(AND(B80&lt;&gt;"",F80&lt;&gt;"",ISNUMBER(F80)=FALSE()),CONCATENATE(Language!$B$48," ==&gt;"),IF(OR(D80="",$E$7=""),"",$E$7)))</f>
        <v/>
      </c>
      <c r="F80" s="64"/>
      <c r="G80" s="2"/>
      <c r="H80" s="59" t="str">
        <f t="shared" si="3"/>
        <v/>
      </c>
      <c r="I80" s="59" t="str">
        <f t="shared" si="4"/>
        <v/>
      </c>
      <c r="J80" s="60" t="str">
        <f t="shared" si="5"/>
        <v/>
      </c>
    </row>
    <row r="81" spans="1:10" ht="17.25" customHeight="1" x14ac:dyDescent="0.2">
      <c r="A81" s="2"/>
      <c r="B81" s="22" t="str">
        <f>IF(ISNUMBER(D81),MAX($B$29:B80)+1,"")</f>
        <v/>
      </c>
      <c r="C81" s="62"/>
      <c r="D81" s="57"/>
      <c r="E81" s="50" t="str">
        <f>IF(AND(B81="",D81&lt;&gt;""),CONCATENATE("&lt;== ",Language!$B$48),IF(AND(B81&lt;&gt;"",F81&lt;&gt;"",ISNUMBER(F81)=FALSE()),CONCATENATE(Language!$B$48," ==&gt;"),IF(OR(D81="",$E$7=""),"",$E$7)))</f>
        <v/>
      </c>
      <c r="F81" s="64"/>
      <c r="G81" s="2"/>
      <c r="H81" s="59" t="str">
        <f t="shared" si="3"/>
        <v/>
      </c>
      <c r="I81" s="59" t="str">
        <f t="shared" si="4"/>
        <v/>
      </c>
      <c r="J81" s="60" t="str">
        <f t="shared" si="5"/>
        <v/>
      </c>
    </row>
    <row r="82" spans="1:10" ht="17.25" customHeight="1" x14ac:dyDescent="0.2">
      <c r="A82" s="2"/>
      <c r="B82" s="22" t="str">
        <f>IF(ISNUMBER(D82),MAX($B$29:B81)+1,"")</f>
        <v/>
      </c>
      <c r="C82" s="62"/>
      <c r="D82" s="57"/>
      <c r="E82" s="50" t="str">
        <f>IF(AND(B82="",D82&lt;&gt;""),CONCATENATE("&lt;== ",Language!$B$48),IF(AND(B82&lt;&gt;"",F82&lt;&gt;"",ISNUMBER(F82)=FALSE()),CONCATENATE(Language!$B$48," ==&gt;"),IF(OR(D82="",$E$7=""),"",$E$7)))</f>
        <v/>
      </c>
      <c r="F82" s="64"/>
      <c r="G82" s="2"/>
      <c r="H82" s="59" t="str">
        <f t="shared" si="3"/>
        <v/>
      </c>
      <c r="I82" s="59" t="str">
        <f t="shared" si="4"/>
        <v/>
      </c>
      <c r="J82" s="60" t="str">
        <f t="shared" si="5"/>
        <v/>
      </c>
    </row>
    <row r="83" spans="1:10" ht="17.25" customHeight="1" x14ac:dyDescent="0.2">
      <c r="A83" s="2"/>
      <c r="B83" s="22" t="str">
        <f>IF(ISNUMBER(D83),MAX($B$29:B82)+1,"")</f>
        <v/>
      </c>
      <c r="C83" s="62"/>
      <c r="D83" s="57"/>
      <c r="E83" s="50" t="str">
        <f>IF(AND(B83="",D83&lt;&gt;""),CONCATENATE("&lt;== ",Language!$B$48),IF(AND(B83&lt;&gt;"",F83&lt;&gt;"",ISNUMBER(F83)=FALSE()),CONCATENATE(Language!$B$48," ==&gt;"),IF(OR(D83="",$E$7=""),"",$E$7)))</f>
        <v/>
      </c>
      <c r="F83" s="64"/>
      <c r="G83" s="2"/>
      <c r="H83" s="59" t="str">
        <f t="shared" si="3"/>
        <v/>
      </c>
      <c r="I83" s="59" t="str">
        <f t="shared" si="4"/>
        <v/>
      </c>
      <c r="J83" s="60" t="str">
        <f t="shared" si="5"/>
        <v/>
      </c>
    </row>
    <row r="84" spans="1:10" ht="17.25" customHeight="1" x14ac:dyDescent="0.2">
      <c r="A84" s="2"/>
      <c r="B84" s="22" t="str">
        <f>IF(ISNUMBER(D84),MAX($B$29:B83)+1,"")</f>
        <v/>
      </c>
      <c r="C84" s="62"/>
      <c r="D84" s="57"/>
      <c r="E84" s="50" t="str">
        <f>IF(AND(B84="",D84&lt;&gt;""),CONCATENATE("&lt;== ",Language!$B$48),IF(AND(B84&lt;&gt;"",F84&lt;&gt;"",ISNUMBER(F84)=FALSE()),CONCATENATE(Language!$B$48," ==&gt;"),IF(OR(D84="",$E$7=""),"",$E$7)))</f>
        <v/>
      </c>
      <c r="F84" s="64"/>
      <c r="G84" s="2"/>
      <c r="H84" s="59" t="str">
        <f t="shared" si="3"/>
        <v/>
      </c>
      <c r="I84" s="59" t="str">
        <f t="shared" si="4"/>
        <v/>
      </c>
      <c r="J84" s="60" t="str">
        <f t="shared" si="5"/>
        <v/>
      </c>
    </row>
    <row r="85" spans="1:10" ht="17.25" customHeight="1" x14ac:dyDescent="0.2">
      <c r="A85" s="2"/>
      <c r="B85" s="22" t="str">
        <f>IF(ISNUMBER(D85),MAX($B$29:B84)+1,"")</f>
        <v/>
      </c>
      <c r="C85" s="62"/>
      <c r="D85" s="57"/>
      <c r="E85" s="50" t="str">
        <f>IF(AND(B85="",D85&lt;&gt;""),CONCATENATE("&lt;== ",Language!$B$48),IF(AND(B85&lt;&gt;"",F85&lt;&gt;"",ISNUMBER(F85)=FALSE()),CONCATENATE(Language!$B$48," ==&gt;"),IF(OR(D85="",$E$7=""),"",$E$7)))</f>
        <v/>
      </c>
      <c r="F85" s="64"/>
      <c r="G85" s="2"/>
      <c r="H85" s="59" t="str">
        <f t="shared" si="3"/>
        <v/>
      </c>
      <c r="I85" s="59" t="str">
        <f t="shared" si="4"/>
        <v/>
      </c>
      <c r="J85" s="60" t="str">
        <f t="shared" si="5"/>
        <v/>
      </c>
    </row>
    <row r="86" spans="1:10" ht="17.25" customHeight="1" x14ac:dyDescent="0.2">
      <c r="A86" s="2"/>
      <c r="B86" s="22" t="str">
        <f>IF(ISNUMBER(D86),MAX($B$29:B85)+1,"")</f>
        <v/>
      </c>
      <c r="C86" s="62"/>
      <c r="D86" s="57"/>
      <c r="E86" s="50" t="str">
        <f>IF(AND(B86="",D86&lt;&gt;""),CONCATENATE("&lt;== ",Language!$B$48),IF(AND(B86&lt;&gt;"",F86&lt;&gt;"",ISNUMBER(F86)=FALSE()),CONCATENATE(Language!$B$48," ==&gt;"),IF(OR(D86="",$E$7=""),"",$E$7)))</f>
        <v/>
      </c>
      <c r="F86" s="64"/>
      <c r="G86" s="2"/>
      <c r="H86" s="59" t="str">
        <f t="shared" si="3"/>
        <v/>
      </c>
      <c r="I86" s="59" t="str">
        <f t="shared" si="4"/>
        <v/>
      </c>
      <c r="J86" s="60" t="str">
        <f t="shared" si="5"/>
        <v/>
      </c>
    </row>
    <row r="87" spans="1:10" ht="17.25" customHeight="1" x14ac:dyDescent="0.2">
      <c r="A87" s="2"/>
      <c r="B87" s="22" t="str">
        <f>IF(ISNUMBER(D87),MAX($B$29:B86)+1,"")</f>
        <v/>
      </c>
      <c r="C87" s="62"/>
      <c r="D87" s="57"/>
      <c r="E87" s="50" t="str">
        <f>IF(AND(B87="",D87&lt;&gt;""),CONCATENATE("&lt;== ",Language!$B$48),IF(AND(B87&lt;&gt;"",F87&lt;&gt;"",ISNUMBER(F87)=FALSE()),CONCATENATE(Language!$B$48," ==&gt;"),IF(OR(D87="",$E$7=""),"",$E$7)))</f>
        <v/>
      </c>
      <c r="F87" s="64"/>
      <c r="G87" s="2"/>
      <c r="H87" s="59" t="str">
        <f t="shared" si="3"/>
        <v/>
      </c>
      <c r="I87" s="59" t="str">
        <f t="shared" si="4"/>
        <v/>
      </c>
      <c r="J87" s="60" t="str">
        <f t="shared" si="5"/>
        <v/>
      </c>
    </row>
    <row r="88" spans="1:10" ht="17.25" customHeight="1" x14ac:dyDescent="0.2">
      <c r="A88" s="2"/>
      <c r="B88" s="22" t="str">
        <f>IF(ISNUMBER(D88),MAX($B$29:B87)+1,"")</f>
        <v/>
      </c>
      <c r="C88" s="62"/>
      <c r="D88" s="57"/>
      <c r="E88" s="50" t="str">
        <f>IF(AND(B88="",D88&lt;&gt;""),CONCATENATE("&lt;== ",Language!$B$48),IF(AND(B88&lt;&gt;"",F88&lt;&gt;"",ISNUMBER(F88)=FALSE()),CONCATENATE(Language!$B$48," ==&gt;"),IF(OR(D88="",$E$7=""),"",$E$7)))</f>
        <v/>
      </c>
      <c r="F88" s="64"/>
      <c r="G88" s="2"/>
      <c r="H88" s="59" t="str">
        <f t="shared" si="3"/>
        <v/>
      </c>
      <c r="I88" s="59" t="str">
        <f t="shared" si="4"/>
        <v/>
      </c>
      <c r="J88" s="60" t="str">
        <f t="shared" si="5"/>
        <v/>
      </c>
    </row>
    <row r="89" spans="1:10" ht="17.25" customHeight="1" x14ac:dyDescent="0.2">
      <c r="A89" s="2"/>
      <c r="B89" s="22" t="str">
        <f>IF(ISNUMBER(D89),MAX($B$29:B88)+1,"")</f>
        <v/>
      </c>
      <c r="C89" s="62"/>
      <c r="D89" s="57"/>
      <c r="E89" s="50" t="str">
        <f>IF(AND(B89="",D89&lt;&gt;""),CONCATENATE("&lt;== ",Language!$B$48),IF(AND(B89&lt;&gt;"",F89&lt;&gt;"",ISNUMBER(F89)=FALSE()),CONCATENATE(Language!$B$48," ==&gt;"),IF(OR(D89="",$E$7=""),"",$E$7)))</f>
        <v/>
      </c>
      <c r="F89" s="64"/>
      <c r="G89" s="2"/>
      <c r="H89" s="59" t="str">
        <f t="shared" si="3"/>
        <v/>
      </c>
      <c r="I89" s="59" t="str">
        <f t="shared" si="4"/>
        <v/>
      </c>
      <c r="J89" s="60" t="str">
        <f t="shared" si="5"/>
        <v/>
      </c>
    </row>
    <row r="90" spans="1:10" ht="17.25" customHeight="1" x14ac:dyDescent="0.2">
      <c r="A90" s="2"/>
      <c r="B90" s="22" t="str">
        <f>IF(ISNUMBER(D90),MAX($B$29:B89)+1,"")</f>
        <v/>
      </c>
      <c r="C90" s="62"/>
      <c r="D90" s="57"/>
      <c r="E90" s="50" t="str">
        <f>IF(AND(B90="",D90&lt;&gt;""),CONCATENATE("&lt;== ",Language!$B$48),IF(AND(B90&lt;&gt;"",F90&lt;&gt;"",ISNUMBER(F90)=FALSE()),CONCATENATE(Language!$B$48," ==&gt;"),IF(OR(D90="",$E$7=""),"",$E$7)))</f>
        <v/>
      </c>
      <c r="F90" s="64"/>
      <c r="G90" s="2"/>
      <c r="H90" s="59" t="str">
        <f t="shared" si="3"/>
        <v/>
      </c>
      <c r="I90" s="59" t="str">
        <f t="shared" si="4"/>
        <v/>
      </c>
      <c r="J90" s="60" t="str">
        <f t="shared" si="5"/>
        <v/>
      </c>
    </row>
    <row r="91" spans="1:10" ht="17.25" customHeight="1" x14ac:dyDescent="0.2">
      <c r="A91" s="2"/>
      <c r="B91" s="22" t="str">
        <f>IF(ISNUMBER(D91),MAX($B$29:B90)+1,"")</f>
        <v/>
      </c>
      <c r="C91" s="62"/>
      <c r="D91" s="57"/>
      <c r="E91" s="50" t="str">
        <f>IF(AND(B91="",D91&lt;&gt;""),CONCATENATE("&lt;== ",Language!$B$48),IF(AND(B91&lt;&gt;"",F91&lt;&gt;"",ISNUMBER(F91)=FALSE()),CONCATENATE(Language!$B$48," ==&gt;"),IF(OR(D91="",$E$7=""),"",$E$7)))</f>
        <v/>
      </c>
      <c r="F91" s="64"/>
      <c r="G91" s="2"/>
      <c r="H91" s="59" t="str">
        <f t="shared" si="3"/>
        <v/>
      </c>
      <c r="I91" s="59" t="str">
        <f t="shared" si="4"/>
        <v/>
      </c>
      <c r="J91" s="60" t="str">
        <f t="shared" si="5"/>
        <v/>
      </c>
    </row>
    <row r="92" spans="1:10" ht="17.25" customHeight="1" x14ac:dyDescent="0.2">
      <c r="A92" s="2"/>
      <c r="B92" s="22" t="str">
        <f>IF(ISNUMBER(D92),MAX($B$29:B91)+1,"")</f>
        <v/>
      </c>
      <c r="C92" s="62"/>
      <c r="D92" s="57"/>
      <c r="E92" s="50" t="str">
        <f>IF(AND(B92="",D92&lt;&gt;""),CONCATENATE("&lt;== ",Language!$B$48),IF(AND(B92&lt;&gt;"",F92&lt;&gt;"",ISNUMBER(F92)=FALSE()),CONCATENATE(Language!$B$48," ==&gt;"),IF(OR(D92="",$E$7=""),"",$E$7)))</f>
        <v/>
      </c>
      <c r="F92" s="64"/>
      <c r="G92" s="2"/>
      <c r="H92" s="59" t="str">
        <f t="shared" si="3"/>
        <v/>
      </c>
      <c r="I92" s="59" t="str">
        <f t="shared" si="4"/>
        <v/>
      </c>
      <c r="J92" s="60" t="str">
        <f t="shared" si="5"/>
        <v/>
      </c>
    </row>
    <row r="93" spans="1:10" ht="17.25" customHeight="1" x14ac:dyDescent="0.2">
      <c r="A93" s="2"/>
      <c r="B93" s="22" t="str">
        <f>IF(ISNUMBER(D93),MAX($B$29:B92)+1,"")</f>
        <v/>
      </c>
      <c r="C93" s="62"/>
      <c r="D93" s="57"/>
      <c r="E93" s="50" t="str">
        <f>IF(AND(B93="",D93&lt;&gt;""),CONCATENATE("&lt;== ",Language!$B$48),IF(AND(B93&lt;&gt;"",F93&lt;&gt;"",ISNUMBER(F93)=FALSE()),CONCATENATE(Language!$B$48," ==&gt;"),IF(OR(D93="",$E$7=""),"",$E$7)))</f>
        <v/>
      </c>
      <c r="F93" s="64"/>
      <c r="G93" s="2"/>
      <c r="H93" s="59" t="str">
        <f t="shared" si="3"/>
        <v/>
      </c>
      <c r="I93" s="59" t="str">
        <f t="shared" si="4"/>
        <v/>
      </c>
      <c r="J93" s="60" t="str">
        <f t="shared" si="5"/>
        <v/>
      </c>
    </row>
    <row r="94" spans="1:10" ht="17.25" customHeight="1" x14ac:dyDescent="0.2">
      <c r="A94" s="2"/>
      <c r="B94" s="22" t="str">
        <f>IF(ISNUMBER(D94),MAX($B$29:B93)+1,"")</f>
        <v/>
      </c>
      <c r="C94" s="62"/>
      <c r="D94" s="57"/>
      <c r="E94" s="50" t="str">
        <f>IF(AND(B94="",D94&lt;&gt;""),CONCATENATE("&lt;== ",Language!$B$48),IF(AND(B94&lt;&gt;"",F94&lt;&gt;"",ISNUMBER(F94)=FALSE()),CONCATENATE(Language!$B$48," ==&gt;"),IF(OR(D94="",$E$7=""),"",$E$7)))</f>
        <v/>
      </c>
      <c r="F94" s="64"/>
      <c r="G94" s="2"/>
      <c r="H94" s="59" t="str">
        <f t="shared" si="3"/>
        <v/>
      </c>
      <c r="I94" s="59" t="str">
        <f t="shared" si="4"/>
        <v/>
      </c>
      <c r="J94" s="60" t="str">
        <f t="shared" si="5"/>
        <v/>
      </c>
    </row>
    <row r="95" spans="1:10" ht="17.25" customHeight="1" x14ac:dyDescent="0.2">
      <c r="A95" s="2"/>
      <c r="B95" s="22" t="str">
        <f>IF(ISNUMBER(D95),MAX($B$29:B94)+1,"")</f>
        <v/>
      </c>
      <c r="C95" s="62"/>
      <c r="D95" s="57"/>
      <c r="E95" s="50" t="str">
        <f>IF(AND(B95="",D95&lt;&gt;""),CONCATENATE("&lt;== ",Language!$B$48),IF(AND(B95&lt;&gt;"",F95&lt;&gt;"",ISNUMBER(F95)=FALSE()),CONCATENATE(Language!$B$48," ==&gt;"),IF(OR(D95="",$E$7=""),"",$E$7)))</f>
        <v/>
      </c>
      <c r="F95" s="64"/>
      <c r="G95" s="2"/>
      <c r="H95" s="59" t="str">
        <f t="shared" si="3"/>
        <v/>
      </c>
      <c r="I95" s="59" t="str">
        <f t="shared" si="4"/>
        <v/>
      </c>
      <c r="J95" s="60" t="str">
        <f t="shared" si="5"/>
        <v/>
      </c>
    </row>
    <row r="96" spans="1:10" ht="17.25" customHeight="1" x14ac:dyDescent="0.2">
      <c r="A96" s="2"/>
      <c r="B96" s="22" t="str">
        <f>IF(ISNUMBER(D96),MAX($B$29:B95)+1,"")</f>
        <v/>
      </c>
      <c r="C96" s="62"/>
      <c r="D96" s="57"/>
      <c r="E96" s="50" t="str">
        <f>IF(AND(B96="",D96&lt;&gt;""),CONCATENATE("&lt;== ",Language!$B$48),IF(AND(B96&lt;&gt;"",F96&lt;&gt;"",ISNUMBER(F96)=FALSE()),CONCATENATE(Language!$B$48," ==&gt;"),IF(OR(D96="",$E$7=""),"",$E$7)))</f>
        <v/>
      </c>
      <c r="F96" s="64"/>
      <c r="G96" s="2"/>
      <c r="H96" s="59" t="str">
        <f t="shared" si="3"/>
        <v/>
      </c>
      <c r="I96" s="59" t="str">
        <f t="shared" si="4"/>
        <v/>
      </c>
      <c r="J96" s="60" t="str">
        <f t="shared" si="5"/>
        <v/>
      </c>
    </row>
    <row r="97" spans="1:10" ht="17.25" customHeight="1" x14ac:dyDescent="0.2">
      <c r="A97" s="2"/>
      <c r="B97" s="22" t="str">
        <f>IF(ISNUMBER(D97),MAX($B$29:B96)+1,"")</f>
        <v/>
      </c>
      <c r="C97" s="62"/>
      <c r="D97" s="57"/>
      <c r="E97" s="50" t="str">
        <f>IF(AND(B97="",D97&lt;&gt;""),CONCATENATE("&lt;== ",Language!$B$48),IF(AND(B97&lt;&gt;"",F97&lt;&gt;"",ISNUMBER(F97)=FALSE()),CONCATENATE(Language!$B$48," ==&gt;"),IF(OR(D97="",$E$7=""),"",$E$7)))</f>
        <v/>
      </c>
      <c r="F97" s="64"/>
      <c r="G97" s="2"/>
      <c r="H97" s="59" t="str">
        <f t="shared" si="3"/>
        <v/>
      </c>
      <c r="I97" s="59" t="str">
        <f t="shared" si="4"/>
        <v/>
      </c>
      <c r="J97" s="60" t="str">
        <f t="shared" si="5"/>
        <v/>
      </c>
    </row>
    <row r="98" spans="1:10" ht="17.25" customHeight="1" x14ac:dyDescent="0.2">
      <c r="A98" s="2"/>
      <c r="B98" s="22" t="str">
        <f>IF(ISNUMBER(D98),MAX($B$29:B97)+1,"")</f>
        <v/>
      </c>
      <c r="C98" s="62"/>
      <c r="D98" s="57"/>
      <c r="E98" s="50" t="str">
        <f>IF(AND(B98="",D98&lt;&gt;""),CONCATENATE("&lt;== ",Language!$B$48),IF(AND(B98&lt;&gt;"",F98&lt;&gt;"",ISNUMBER(F98)=FALSE()),CONCATENATE(Language!$B$48," ==&gt;"),IF(OR(D98="",$E$7=""),"",$E$7)))</f>
        <v/>
      </c>
      <c r="F98" s="64"/>
      <c r="G98" s="2"/>
      <c r="H98" s="59" t="str">
        <f t="shared" si="3"/>
        <v/>
      </c>
      <c r="I98" s="59" t="str">
        <f t="shared" si="4"/>
        <v/>
      </c>
      <c r="J98" s="60" t="str">
        <f t="shared" si="5"/>
        <v/>
      </c>
    </row>
    <row r="99" spans="1:10" ht="17.25" customHeight="1" x14ac:dyDescent="0.2">
      <c r="A99" s="2"/>
      <c r="B99" s="22" t="str">
        <f>IF(ISNUMBER(D99),MAX($B$29:B98)+1,"")</f>
        <v/>
      </c>
      <c r="C99" s="62"/>
      <c r="D99" s="57"/>
      <c r="E99" s="50" t="str">
        <f>IF(AND(B99="",D99&lt;&gt;""),CONCATENATE("&lt;== ",Language!$B$48),IF(AND(B99&lt;&gt;"",F99&lt;&gt;"",ISNUMBER(F99)=FALSE()),CONCATENATE(Language!$B$48," ==&gt;"),IF(OR(D99="",$E$7=""),"",$E$7)))</f>
        <v/>
      </c>
      <c r="F99" s="64"/>
      <c r="G99" s="2"/>
      <c r="H99" s="59" t="str">
        <f t="shared" si="3"/>
        <v/>
      </c>
      <c r="I99" s="59" t="str">
        <f t="shared" si="4"/>
        <v/>
      </c>
      <c r="J99" s="60" t="str">
        <f t="shared" si="5"/>
        <v/>
      </c>
    </row>
    <row r="100" spans="1:10" ht="17.25" customHeight="1" x14ac:dyDescent="0.2">
      <c r="A100" s="2"/>
      <c r="B100" s="22" t="str">
        <f>IF(ISNUMBER(D100),MAX($B$29:B99)+1,"")</f>
        <v/>
      </c>
      <c r="C100" s="62"/>
      <c r="D100" s="57"/>
      <c r="E100" s="50" t="str">
        <f>IF(AND(B100="",D100&lt;&gt;""),CONCATENATE("&lt;== ",Language!$B$48),IF(AND(B100&lt;&gt;"",F100&lt;&gt;"",ISNUMBER(F100)=FALSE()),CONCATENATE(Language!$B$48," ==&gt;"),IF(OR(D100="",$E$7=""),"",$E$7)))</f>
        <v/>
      </c>
      <c r="F100" s="64"/>
      <c r="G100" s="2"/>
      <c r="H100" s="59" t="str">
        <f t="shared" si="3"/>
        <v/>
      </c>
      <c r="I100" s="59" t="str">
        <f t="shared" si="4"/>
        <v/>
      </c>
      <c r="J100" s="60" t="str">
        <f t="shared" si="5"/>
        <v/>
      </c>
    </row>
    <row r="101" spans="1:10" ht="17.25" customHeight="1" x14ac:dyDescent="0.2">
      <c r="A101" s="2"/>
      <c r="B101" s="22" t="str">
        <f>IF(ISNUMBER(D101),MAX($B$29:B100)+1,"")</f>
        <v/>
      </c>
      <c r="C101" s="62"/>
      <c r="D101" s="57"/>
      <c r="E101" s="50" t="str">
        <f>IF(AND(B101="",D101&lt;&gt;""),CONCATENATE("&lt;== ",Language!$B$48),IF(AND(B101&lt;&gt;"",F101&lt;&gt;"",ISNUMBER(F101)=FALSE()),CONCATENATE(Language!$B$48," ==&gt;"),IF(OR(D101="",$E$7=""),"",$E$7)))</f>
        <v/>
      </c>
      <c r="F101" s="64"/>
      <c r="G101" s="2"/>
      <c r="H101" s="59" t="str">
        <f t="shared" ref="H101:H164" si="6">IF(J101="","",F101)</f>
        <v/>
      </c>
      <c r="I101" s="59" t="str">
        <f t="shared" ref="I101:I164" si="7">IF(J101="","",D101*F101)</f>
        <v/>
      </c>
      <c r="J101" s="60" t="str">
        <f t="shared" ref="J101:J164" si="8">IF(ISNUMBER((D101/$E$11*F101*$E$12*$E$13)^2),(D101/$E$11*F101*$E$12*$E$13)^2,"")</f>
        <v/>
      </c>
    </row>
    <row r="102" spans="1:10" ht="17.25" customHeight="1" x14ac:dyDescent="0.2">
      <c r="A102" s="2"/>
      <c r="B102" s="22" t="str">
        <f>IF(ISNUMBER(D102),MAX($B$29:B101)+1,"")</f>
        <v/>
      </c>
      <c r="C102" s="62"/>
      <c r="D102" s="57"/>
      <c r="E102" s="50" t="str">
        <f>IF(AND(B102="",D102&lt;&gt;""),CONCATENATE("&lt;== ",Language!$B$48),IF(AND(B102&lt;&gt;"",F102&lt;&gt;"",ISNUMBER(F102)=FALSE()),CONCATENATE(Language!$B$48," ==&gt;"),IF(OR(D102="",$E$7=""),"",$E$7)))</f>
        <v/>
      </c>
      <c r="F102" s="64"/>
      <c r="G102" s="2"/>
      <c r="H102" s="59" t="str">
        <f t="shared" si="6"/>
        <v/>
      </c>
      <c r="I102" s="59" t="str">
        <f t="shared" si="7"/>
        <v/>
      </c>
      <c r="J102" s="60" t="str">
        <f t="shared" si="8"/>
        <v/>
      </c>
    </row>
    <row r="103" spans="1:10" ht="17.25" customHeight="1" x14ac:dyDescent="0.2">
      <c r="A103" s="2"/>
      <c r="B103" s="22" t="str">
        <f>IF(ISNUMBER(D103),MAX($B$29:B102)+1,"")</f>
        <v/>
      </c>
      <c r="C103" s="62"/>
      <c r="D103" s="57"/>
      <c r="E103" s="50" t="str">
        <f>IF(AND(B103="",D103&lt;&gt;""),CONCATENATE("&lt;== ",Language!$B$48),IF(AND(B103&lt;&gt;"",F103&lt;&gt;"",ISNUMBER(F103)=FALSE()),CONCATENATE(Language!$B$48," ==&gt;"),IF(OR(D103="",$E$7=""),"",$E$7)))</f>
        <v/>
      </c>
      <c r="F103" s="64"/>
      <c r="G103" s="2"/>
      <c r="H103" s="59" t="str">
        <f t="shared" si="6"/>
        <v/>
      </c>
      <c r="I103" s="59" t="str">
        <f t="shared" si="7"/>
        <v/>
      </c>
      <c r="J103" s="60" t="str">
        <f t="shared" si="8"/>
        <v/>
      </c>
    </row>
    <row r="104" spans="1:10" ht="17.25" customHeight="1" x14ac:dyDescent="0.2">
      <c r="A104" s="2"/>
      <c r="B104" s="22" t="str">
        <f>IF(ISNUMBER(D104),MAX($B$29:B103)+1,"")</f>
        <v/>
      </c>
      <c r="C104" s="62"/>
      <c r="D104" s="57"/>
      <c r="E104" s="50" t="str">
        <f>IF(AND(B104="",D104&lt;&gt;""),CONCATENATE("&lt;== ",Language!$B$48),IF(AND(B104&lt;&gt;"",F104&lt;&gt;"",ISNUMBER(F104)=FALSE()),CONCATENATE(Language!$B$48," ==&gt;"),IF(OR(D104="",$E$7=""),"",$E$7)))</f>
        <v/>
      </c>
      <c r="F104" s="64"/>
      <c r="G104" s="2"/>
      <c r="H104" s="59" t="str">
        <f t="shared" si="6"/>
        <v/>
      </c>
      <c r="I104" s="59" t="str">
        <f t="shared" si="7"/>
        <v/>
      </c>
      <c r="J104" s="60" t="str">
        <f t="shared" si="8"/>
        <v/>
      </c>
    </row>
    <row r="105" spans="1:10" ht="17.25" customHeight="1" x14ac:dyDescent="0.2">
      <c r="A105" s="2"/>
      <c r="B105" s="22" t="str">
        <f>IF(ISNUMBER(D105),MAX($B$29:B104)+1,"")</f>
        <v/>
      </c>
      <c r="C105" s="62"/>
      <c r="D105" s="57"/>
      <c r="E105" s="50" t="str">
        <f>IF(AND(B105="",D105&lt;&gt;""),CONCATENATE("&lt;== ",Language!$B$48),IF(AND(B105&lt;&gt;"",F105&lt;&gt;"",ISNUMBER(F105)=FALSE()),CONCATENATE(Language!$B$48," ==&gt;"),IF(OR(D105="",$E$7=""),"",$E$7)))</f>
        <v/>
      </c>
      <c r="F105" s="64"/>
      <c r="G105" s="2"/>
      <c r="H105" s="59" t="str">
        <f t="shared" si="6"/>
        <v/>
      </c>
      <c r="I105" s="59" t="str">
        <f t="shared" si="7"/>
        <v/>
      </c>
      <c r="J105" s="60" t="str">
        <f t="shared" si="8"/>
        <v/>
      </c>
    </row>
    <row r="106" spans="1:10" ht="17.25" customHeight="1" x14ac:dyDescent="0.2">
      <c r="A106" s="2"/>
      <c r="B106" s="22" t="str">
        <f>IF(ISNUMBER(D106),MAX($B$29:B105)+1,"")</f>
        <v/>
      </c>
      <c r="C106" s="62"/>
      <c r="D106" s="57"/>
      <c r="E106" s="50" t="str">
        <f>IF(AND(B106="",D106&lt;&gt;""),CONCATENATE("&lt;== ",Language!$B$48),IF(AND(B106&lt;&gt;"",F106&lt;&gt;"",ISNUMBER(F106)=FALSE()),CONCATENATE(Language!$B$48," ==&gt;"),IF(OR(D106="",$E$7=""),"",$E$7)))</f>
        <v/>
      </c>
      <c r="F106" s="64"/>
      <c r="G106" s="2"/>
      <c r="H106" s="59" t="str">
        <f t="shared" si="6"/>
        <v/>
      </c>
      <c r="I106" s="59" t="str">
        <f t="shared" si="7"/>
        <v/>
      </c>
      <c r="J106" s="60" t="str">
        <f t="shared" si="8"/>
        <v/>
      </c>
    </row>
    <row r="107" spans="1:10" ht="17.25" customHeight="1" x14ac:dyDescent="0.2">
      <c r="A107" s="2"/>
      <c r="B107" s="22" t="str">
        <f>IF(ISNUMBER(D107),MAX($B$29:B106)+1,"")</f>
        <v/>
      </c>
      <c r="C107" s="62"/>
      <c r="D107" s="57"/>
      <c r="E107" s="50" t="str">
        <f>IF(AND(B107="",D107&lt;&gt;""),CONCATENATE("&lt;== ",Language!$B$48),IF(AND(B107&lt;&gt;"",F107&lt;&gt;"",ISNUMBER(F107)=FALSE()),CONCATENATE(Language!$B$48," ==&gt;"),IF(OR(D107="",$E$7=""),"",$E$7)))</f>
        <v/>
      </c>
      <c r="F107" s="64"/>
      <c r="G107" s="2"/>
      <c r="H107" s="59" t="str">
        <f t="shared" si="6"/>
        <v/>
      </c>
      <c r="I107" s="59" t="str">
        <f t="shared" si="7"/>
        <v/>
      </c>
      <c r="J107" s="60" t="str">
        <f t="shared" si="8"/>
        <v/>
      </c>
    </row>
    <row r="108" spans="1:10" ht="17.25" customHeight="1" x14ac:dyDescent="0.2">
      <c r="A108" s="2"/>
      <c r="B108" s="22" t="str">
        <f>IF(ISNUMBER(D108),MAX($B$29:B107)+1,"")</f>
        <v/>
      </c>
      <c r="C108" s="62"/>
      <c r="D108" s="57"/>
      <c r="E108" s="50" t="str">
        <f>IF(AND(B108="",D108&lt;&gt;""),CONCATENATE("&lt;== ",Language!$B$48),IF(AND(B108&lt;&gt;"",F108&lt;&gt;"",ISNUMBER(F108)=FALSE()),CONCATENATE(Language!$B$48," ==&gt;"),IF(OR(D108="",$E$7=""),"",$E$7)))</f>
        <v/>
      </c>
      <c r="F108" s="64"/>
      <c r="G108" s="2"/>
      <c r="H108" s="59" t="str">
        <f t="shared" si="6"/>
        <v/>
      </c>
      <c r="I108" s="59" t="str">
        <f t="shared" si="7"/>
        <v/>
      </c>
      <c r="J108" s="60" t="str">
        <f t="shared" si="8"/>
        <v/>
      </c>
    </row>
    <row r="109" spans="1:10" ht="17.25" customHeight="1" x14ac:dyDescent="0.2">
      <c r="A109" s="2"/>
      <c r="B109" s="22" t="str">
        <f>IF(ISNUMBER(D109),MAX($B$29:B108)+1,"")</f>
        <v/>
      </c>
      <c r="C109" s="62"/>
      <c r="D109" s="57"/>
      <c r="E109" s="50" t="str">
        <f>IF(AND(B109="",D109&lt;&gt;""),CONCATENATE("&lt;== ",Language!$B$48),IF(AND(B109&lt;&gt;"",F109&lt;&gt;"",ISNUMBER(F109)=FALSE()),CONCATENATE(Language!$B$48," ==&gt;"),IF(OR(D109="",$E$7=""),"",$E$7)))</f>
        <v/>
      </c>
      <c r="F109" s="64"/>
      <c r="G109" s="2"/>
      <c r="H109" s="59" t="str">
        <f t="shared" si="6"/>
        <v/>
      </c>
      <c r="I109" s="59" t="str">
        <f t="shared" si="7"/>
        <v/>
      </c>
      <c r="J109" s="60" t="str">
        <f t="shared" si="8"/>
        <v/>
      </c>
    </row>
    <row r="110" spans="1:10" ht="17.25" customHeight="1" x14ac:dyDescent="0.2">
      <c r="A110" s="2"/>
      <c r="B110" s="22" t="str">
        <f>IF(ISNUMBER(D110),MAX($B$29:B109)+1,"")</f>
        <v/>
      </c>
      <c r="C110" s="62"/>
      <c r="D110" s="57"/>
      <c r="E110" s="50" t="str">
        <f>IF(AND(B110="",D110&lt;&gt;""),CONCATENATE("&lt;== ",Language!$B$48),IF(AND(B110&lt;&gt;"",F110&lt;&gt;"",ISNUMBER(F110)=FALSE()),CONCATENATE(Language!$B$48," ==&gt;"),IF(OR(D110="",$E$7=""),"",$E$7)))</f>
        <v/>
      </c>
      <c r="F110" s="64"/>
      <c r="G110" s="2"/>
      <c r="H110" s="59" t="str">
        <f t="shared" si="6"/>
        <v/>
      </c>
      <c r="I110" s="59" t="str">
        <f t="shared" si="7"/>
        <v/>
      </c>
      <c r="J110" s="60" t="str">
        <f t="shared" si="8"/>
        <v/>
      </c>
    </row>
    <row r="111" spans="1:10" ht="17.25" customHeight="1" x14ac:dyDescent="0.2">
      <c r="A111" s="2"/>
      <c r="B111" s="22" t="str">
        <f>IF(ISNUMBER(D111),MAX($B$29:B110)+1,"")</f>
        <v/>
      </c>
      <c r="C111" s="62"/>
      <c r="D111" s="57"/>
      <c r="E111" s="50" t="str">
        <f>IF(AND(B111="",D111&lt;&gt;""),CONCATENATE("&lt;== ",Language!$B$48),IF(AND(B111&lt;&gt;"",F111&lt;&gt;"",ISNUMBER(F111)=FALSE()),CONCATENATE(Language!$B$48," ==&gt;"),IF(OR(D111="",$E$7=""),"",$E$7)))</f>
        <v/>
      </c>
      <c r="F111" s="64"/>
      <c r="G111" s="2"/>
      <c r="H111" s="59" t="str">
        <f t="shared" si="6"/>
        <v/>
      </c>
      <c r="I111" s="59" t="str">
        <f t="shared" si="7"/>
        <v/>
      </c>
      <c r="J111" s="60" t="str">
        <f t="shared" si="8"/>
        <v/>
      </c>
    </row>
    <row r="112" spans="1:10" ht="17.25" customHeight="1" x14ac:dyDescent="0.2">
      <c r="A112" s="2"/>
      <c r="B112" s="22" t="str">
        <f>IF(ISNUMBER(D112),MAX($B$29:B111)+1,"")</f>
        <v/>
      </c>
      <c r="C112" s="62"/>
      <c r="D112" s="57"/>
      <c r="E112" s="50" t="str">
        <f>IF(AND(B112="",D112&lt;&gt;""),CONCATENATE("&lt;== ",Language!$B$48),IF(AND(B112&lt;&gt;"",F112&lt;&gt;"",ISNUMBER(F112)=FALSE()),CONCATENATE(Language!$B$48," ==&gt;"),IF(OR(D112="",$E$7=""),"",$E$7)))</f>
        <v/>
      </c>
      <c r="F112" s="64"/>
      <c r="G112" s="2"/>
      <c r="H112" s="59" t="str">
        <f t="shared" si="6"/>
        <v/>
      </c>
      <c r="I112" s="59" t="str">
        <f t="shared" si="7"/>
        <v/>
      </c>
      <c r="J112" s="60" t="str">
        <f t="shared" si="8"/>
        <v/>
      </c>
    </row>
    <row r="113" spans="1:10" ht="17.25" customHeight="1" x14ac:dyDescent="0.2">
      <c r="A113" s="2"/>
      <c r="B113" s="22" t="str">
        <f>IF(ISNUMBER(D113),MAX($B$29:B112)+1,"")</f>
        <v/>
      </c>
      <c r="C113" s="62"/>
      <c r="D113" s="57"/>
      <c r="E113" s="50" t="str">
        <f>IF(AND(B113="",D113&lt;&gt;""),CONCATENATE("&lt;== ",Language!$B$48),IF(AND(B113&lt;&gt;"",F113&lt;&gt;"",ISNUMBER(F113)=FALSE()),CONCATENATE(Language!$B$48," ==&gt;"),IF(OR(D113="",$E$7=""),"",$E$7)))</f>
        <v/>
      </c>
      <c r="F113" s="64"/>
      <c r="G113" s="2"/>
      <c r="H113" s="59" t="str">
        <f t="shared" si="6"/>
        <v/>
      </c>
      <c r="I113" s="59" t="str">
        <f t="shared" si="7"/>
        <v/>
      </c>
      <c r="J113" s="60" t="str">
        <f t="shared" si="8"/>
        <v/>
      </c>
    </row>
    <row r="114" spans="1:10" ht="17.25" customHeight="1" x14ac:dyDescent="0.2">
      <c r="A114" s="2"/>
      <c r="B114" s="22" t="str">
        <f>IF(ISNUMBER(D114),MAX($B$29:B113)+1,"")</f>
        <v/>
      </c>
      <c r="C114" s="62"/>
      <c r="D114" s="57"/>
      <c r="E114" s="50" t="str">
        <f>IF(AND(B114="",D114&lt;&gt;""),CONCATENATE("&lt;== ",Language!$B$48),IF(AND(B114&lt;&gt;"",F114&lt;&gt;"",ISNUMBER(F114)=FALSE()),CONCATENATE(Language!$B$48," ==&gt;"),IF(OR(D114="",$E$7=""),"",$E$7)))</f>
        <v/>
      </c>
      <c r="F114" s="64"/>
      <c r="G114" s="2"/>
      <c r="H114" s="59" t="str">
        <f t="shared" si="6"/>
        <v/>
      </c>
      <c r="I114" s="59" t="str">
        <f t="shared" si="7"/>
        <v/>
      </c>
      <c r="J114" s="60" t="str">
        <f t="shared" si="8"/>
        <v/>
      </c>
    </row>
    <row r="115" spans="1:10" ht="17.25" customHeight="1" x14ac:dyDescent="0.2">
      <c r="A115" s="2"/>
      <c r="B115" s="22" t="str">
        <f>IF(ISNUMBER(D115),MAX($B$29:B114)+1,"")</f>
        <v/>
      </c>
      <c r="C115" s="62"/>
      <c r="D115" s="57"/>
      <c r="E115" s="50" t="str">
        <f>IF(AND(B115="",D115&lt;&gt;""),CONCATENATE("&lt;== ",Language!$B$48),IF(AND(B115&lt;&gt;"",F115&lt;&gt;"",ISNUMBER(F115)=FALSE()),CONCATENATE(Language!$B$48," ==&gt;"),IF(OR(D115="",$E$7=""),"",$E$7)))</f>
        <v/>
      </c>
      <c r="F115" s="64"/>
      <c r="G115" s="2"/>
      <c r="H115" s="59" t="str">
        <f t="shared" si="6"/>
        <v/>
      </c>
      <c r="I115" s="59" t="str">
        <f t="shared" si="7"/>
        <v/>
      </c>
      <c r="J115" s="60" t="str">
        <f t="shared" si="8"/>
        <v/>
      </c>
    </row>
    <row r="116" spans="1:10" ht="17.25" customHeight="1" x14ac:dyDescent="0.2">
      <c r="A116" s="2"/>
      <c r="B116" s="22" t="str">
        <f>IF(ISNUMBER(D116),MAX($B$29:B115)+1,"")</f>
        <v/>
      </c>
      <c r="C116" s="62"/>
      <c r="D116" s="57"/>
      <c r="E116" s="50" t="str">
        <f>IF(AND(B116="",D116&lt;&gt;""),CONCATENATE("&lt;== ",Language!$B$48),IF(AND(B116&lt;&gt;"",F116&lt;&gt;"",ISNUMBER(F116)=FALSE()),CONCATENATE(Language!$B$48," ==&gt;"),IF(OR(D116="",$E$7=""),"",$E$7)))</f>
        <v/>
      </c>
      <c r="F116" s="64"/>
      <c r="G116" s="2"/>
      <c r="H116" s="59" t="str">
        <f t="shared" si="6"/>
        <v/>
      </c>
      <c r="I116" s="59" t="str">
        <f t="shared" si="7"/>
        <v/>
      </c>
      <c r="J116" s="60" t="str">
        <f t="shared" si="8"/>
        <v/>
      </c>
    </row>
    <row r="117" spans="1:10" ht="17.25" customHeight="1" x14ac:dyDescent="0.2">
      <c r="A117" s="2"/>
      <c r="B117" s="22" t="str">
        <f>IF(ISNUMBER(D117),MAX($B$29:B116)+1,"")</f>
        <v/>
      </c>
      <c r="C117" s="62"/>
      <c r="D117" s="57"/>
      <c r="E117" s="50" t="str">
        <f>IF(AND(B117="",D117&lt;&gt;""),CONCATENATE("&lt;== ",Language!$B$48),IF(AND(B117&lt;&gt;"",F117&lt;&gt;"",ISNUMBER(F117)=FALSE()),CONCATENATE(Language!$B$48," ==&gt;"),IF(OR(D117="",$E$7=""),"",$E$7)))</f>
        <v/>
      </c>
      <c r="F117" s="64"/>
      <c r="G117" s="2"/>
      <c r="H117" s="59" t="str">
        <f t="shared" si="6"/>
        <v/>
      </c>
      <c r="I117" s="59" t="str">
        <f t="shared" si="7"/>
        <v/>
      </c>
      <c r="J117" s="60" t="str">
        <f t="shared" si="8"/>
        <v/>
      </c>
    </row>
    <row r="118" spans="1:10" ht="17.25" customHeight="1" x14ac:dyDescent="0.2">
      <c r="A118" s="2"/>
      <c r="B118" s="22" t="str">
        <f>IF(ISNUMBER(D118),MAX($B$29:B117)+1,"")</f>
        <v/>
      </c>
      <c r="C118" s="62"/>
      <c r="D118" s="57"/>
      <c r="E118" s="50" t="str">
        <f>IF(AND(B118="",D118&lt;&gt;""),CONCATENATE("&lt;== ",Language!$B$48),IF(AND(B118&lt;&gt;"",F118&lt;&gt;"",ISNUMBER(F118)=FALSE()),CONCATENATE(Language!$B$48," ==&gt;"),IF(OR(D118="",$E$7=""),"",$E$7)))</f>
        <v/>
      </c>
      <c r="F118" s="64"/>
      <c r="G118" s="2"/>
      <c r="H118" s="59" t="str">
        <f t="shared" si="6"/>
        <v/>
      </c>
      <c r="I118" s="59" t="str">
        <f t="shared" si="7"/>
        <v/>
      </c>
      <c r="J118" s="60" t="str">
        <f t="shared" si="8"/>
        <v/>
      </c>
    </row>
    <row r="119" spans="1:10" ht="17.25" customHeight="1" x14ac:dyDescent="0.2">
      <c r="A119" s="2"/>
      <c r="B119" s="22" t="str">
        <f>IF(ISNUMBER(D119),MAX($B$29:B118)+1,"")</f>
        <v/>
      </c>
      <c r="C119" s="62"/>
      <c r="D119" s="57"/>
      <c r="E119" s="50" t="str">
        <f>IF(AND(B119="",D119&lt;&gt;""),CONCATENATE("&lt;== ",Language!$B$48),IF(AND(B119&lt;&gt;"",F119&lt;&gt;"",ISNUMBER(F119)=FALSE()),CONCATENATE(Language!$B$48," ==&gt;"),IF(OR(D119="",$E$7=""),"",$E$7)))</f>
        <v/>
      </c>
      <c r="F119" s="64"/>
      <c r="G119" s="2"/>
      <c r="H119" s="59" t="str">
        <f t="shared" si="6"/>
        <v/>
      </c>
      <c r="I119" s="59" t="str">
        <f t="shared" si="7"/>
        <v/>
      </c>
      <c r="J119" s="60" t="str">
        <f t="shared" si="8"/>
        <v/>
      </c>
    </row>
    <row r="120" spans="1:10" ht="17.25" customHeight="1" x14ac:dyDescent="0.2">
      <c r="A120" s="2"/>
      <c r="B120" s="22" t="str">
        <f>IF(ISNUMBER(D120),MAX($B$29:B119)+1,"")</f>
        <v/>
      </c>
      <c r="C120" s="62"/>
      <c r="D120" s="57"/>
      <c r="E120" s="50" t="str">
        <f>IF(AND(B120="",D120&lt;&gt;""),CONCATENATE("&lt;== ",Language!$B$48),IF(AND(B120&lt;&gt;"",F120&lt;&gt;"",ISNUMBER(F120)=FALSE()),CONCATENATE(Language!$B$48," ==&gt;"),IF(OR(D120="",$E$7=""),"",$E$7)))</f>
        <v/>
      </c>
      <c r="F120" s="64"/>
      <c r="G120" s="2"/>
      <c r="H120" s="59" t="str">
        <f t="shared" si="6"/>
        <v/>
      </c>
      <c r="I120" s="59" t="str">
        <f t="shared" si="7"/>
        <v/>
      </c>
      <c r="J120" s="60" t="str">
        <f t="shared" si="8"/>
        <v/>
      </c>
    </row>
    <row r="121" spans="1:10" ht="17.25" customHeight="1" x14ac:dyDescent="0.2">
      <c r="A121" s="2"/>
      <c r="B121" s="22" t="str">
        <f>IF(ISNUMBER(D121),MAX($B$29:B120)+1,"")</f>
        <v/>
      </c>
      <c r="C121" s="62"/>
      <c r="D121" s="57"/>
      <c r="E121" s="50" t="str">
        <f>IF(AND(B121="",D121&lt;&gt;""),CONCATENATE("&lt;== ",Language!$B$48),IF(AND(B121&lt;&gt;"",F121&lt;&gt;"",ISNUMBER(F121)=FALSE()),CONCATENATE(Language!$B$48," ==&gt;"),IF(OR(D121="",$E$7=""),"",$E$7)))</f>
        <v/>
      </c>
      <c r="F121" s="64"/>
      <c r="G121" s="2"/>
      <c r="H121" s="59" t="str">
        <f t="shared" si="6"/>
        <v/>
      </c>
      <c r="I121" s="59" t="str">
        <f t="shared" si="7"/>
        <v/>
      </c>
      <c r="J121" s="60" t="str">
        <f t="shared" si="8"/>
        <v/>
      </c>
    </row>
    <row r="122" spans="1:10" ht="17.25" customHeight="1" x14ac:dyDescent="0.2">
      <c r="A122" s="2"/>
      <c r="B122" s="22" t="str">
        <f>IF(ISNUMBER(D122),MAX($B$29:B121)+1,"")</f>
        <v/>
      </c>
      <c r="C122" s="62"/>
      <c r="D122" s="57"/>
      <c r="E122" s="50" t="str">
        <f>IF(AND(B122="",D122&lt;&gt;""),CONCATENATE("&lt;== ",Language!$B$48),IF(AND(B122&lt;&gt;"",F122&lt;&gt;"",ISNUMBER(F122)=FALSE()),CONCATENATE(Language!$B$48," ==&gt;"),IF(OR(D122="",$E$7=""),"",$E$7)))</f>
        <v/>
      </c>
      <c r="F122" s="64"/>
      <c r="G122" s="2"/>
      <c r="H122" s="59" t="str">
        <f t="shared" si="6"/>
        <v/>
      </c>
      <c r="I122" s="59" t="str">
        <f t="shared" si="7"/>
        <v/>
      </c>
      <c r="J122" s="60" t="str">
        <f t="shared" si="8"/>
        <v/>
      </c>
    </row>
    <row r="123" spans="1:10" ht="17.25" customHeight="1" x14ac:dyDescent="0.2">
      <c r="A123" s="2"/>
      <c r="B123" s="22" t="str">
        <f>IF(ISNUMBER(D123),MAX($B$29:B122)+1,"")</f>
        <v/>
      </c>
      <c r="C123" s="62"/>
      <c r="D123" s="57"/>
      <c r="E123" s="50" t="str">
        <f>IF(AND(B123="",D123&lt;&gt;""),CONCATENATE("&lt;== ",Language!$B$48),IF(AND(B123&lt;&gt;"",F123&lt;&gt;"",ISNUMBER(F123)=FALSE()),CONCATENATE(Language!$B$48," ==&gt;"),IF(OR(D123="",$E$7=""),"",$E$7)))</f>
        <v/>
      </c>
      <c r="F123" s="64"/>
      <c r="G123" s="2"/>
      <c r="H123" s="59" t="str">
        <f t="shared" si="6"/>
        <v/>
      </c>
      <c r="I123" s="59" t="str">
        <f t="shared" si="7"/>
        <v/>
      </c>
      <c r="J123" s="60" t="str">
        <f t="shared" si="8"/>
        <v/>
      </c>
    </row>
    <row r="124" spans="1:10" ht="17.25" customHeight="1" x14ac:dyDescent="0.2">
      <c r="A124" s="2"/>
      <c r="B124" s="22" t="str">
        <f>IF(ISNUMBER(D124),MAX($B$29:B123)+1,"")</f>
        <v/>
      </c>
      <c r="C124" s="62"/>
      <c r="D124" s="57"/>
      <c r="E124" s="50" t="str">
        <f>IF(AND(B124="",D124&lt;&gt;""),CONCATENATE("&lt;== ",Language!$B$48),IF(AND(B124&lt;&gt;"",F124&lt;&gt;"",ISNUMBER(F124)=FALSE()),CONCATENATE(Language!$B$48," ==&gt;"),IF(OR(D124="",$E$7=""),"",$E$7)))</f>
        <v/>
      </c>
      <c r="F124" s="64"/>
      <c r="G124" s="2"/>
      <c r="H124" s="59" t="str">
        <f t="shared" si="6"/>
        <v/>
      </c>
      <c r="I124" s="59" t="str">
        <f t="shared" si="7"/>
        <v/>
      </c>
      <c r="J124" s="60" t="str">
        <f t="shared" si="8"/>
        <v/>
      </c>
    </row>
    <row r="125" spans="1:10" ht="17.25" customHeight="1" x14ac:dyDescent="0.2">
      <c r="A125" s="2"/>
      <c r="B125" s="22" t="str">
        <f>IF(ISNUMBER(D125),MAX($B$29:B124)+1,"")</f>
        <v/>
      </c>
      <c r="C125" s="62"/>
      <c r="D125" s="57"/>
      <c r="E125" s="50" t="str">
        <f>IF(AND(B125="",D125&lt;&gt;""),CONCATENATE("&lt;== ",Language!$B$48),IF(AND(B125&lt;&gt;"",F125&lt;&gt;"",ISNUMBER(F125)=FALSE()),CONCATENATE(Language!$B$48," ==&gt;"),IF(OR(D125="",$E$7=""),"",$E$7)))</f>
        <v/>
      </c>
      <c r="F125" s="64"/>
      <c r="G125" s="2"/>
      <c r="H125" s="59" t="str">
        <f t="shared" si="6"/>
        <v/>
      </c>
      <c r="I125" s="59" t="str">
        <f t="shared" si="7"/>
        <v/>
      </c>
      <c r="J125" s="60" t="str">
        <f t="shared" si="8"/>
        <v/>
      </c>
    </row>
    <row r="126" spans="1:10" ht="17.25" customHeight="1" x14ac:dyDescent="0.2">
      <c r="A126" s="2"/>
      <c r="B126" s="22" t="str">
        <f>IF(ISNUMBER(D126),MAX($B$29:B125)+1,"")</f>
        <v/>
      </c>
      <c r="C126" s="62"/>
      <c r="D126" s="57"/>
      <c r="E126" s="50" t="str">
        <f>IF(AND(B126="",D126&lt;&gt;""),CONCATENATE("&lt;== ",Language!$B$48),IF(AND(B126&lt;&gt;"",F126&lt;&gt;"",ISNUMBER(F126)=FALSE()),CONCATENATE(Language!$B$48," ==&gt;"),IF(OR(D126="",$E$7=""),"",$E$7)))</f>
        <v/>
      </c>
      <c r="F126" s="64"/>
      <c r="G126" s="2"/>
      <c r="H126" s="59" t="str">
        <f t="shared" si="6"/>
        <v/>
      </c>
      <c r="I126" s="59" t="str">
        <f t="shared" si="7"/>
        <v/>
      </c>
      <c r="J126" s="60" t="str">
        <f t="shared" si="8"/>
        <v/>
      </c>
    </row>
    <row r="127" spans="1:10" ht="17.25" customHeight="1" x14ac:dyDescent="0.2">
      <c r="A127" s="2"/>
      <c r="B127" s="22" t="str">
        <f>IF(ISNUMBER(D127),MAX($B$29:B126)+1,"")</f>
        <v/>
      </c>
      <c r="C127" s="62"/>
      <c r="D127" s="57"/>
      <c r="E127" s="50" t="str">
        <f>IF(AND(B127="",D127&lt;&gt;""),CONCATENATE("&lt;== ",Language!$B$48),IF(AND(B127&lt;&gt;"",F127&lt;&gt;"",ISNUMBER(F127)=FALSE()),CONCATENATE(Language!$B$48," ==&gt;"),IF(OR(D127="",$E$7=""),"",$E$7)))</f>
        <v/>
      </c>
      <c r="F127" s="64"/>
      <c r="G127" s="2"/>
      <c r="H127" s="59" t="str">
        <f t="shared" si="6"/>
        <v/>
      </c>
      <c r="I127" s="59" t="str">
        <f t="shared" si="7"/>
        <v/>
      </c>
      <c r="J127" s="60" t="str">
        <f t="shared" si="8"/>
        <v/>
      </c>
    </row>
    <row r="128" spans="1:10" ht="17.25" customHeight="1" x14ac:dyDescent="0.2">
      <c r="A128" s="2"/>
      <c r="B128" s="22" t="str">
        <f>IF(ISNUMBER(D128),MAX($B$29:B127)+1,"")</f>
        <v/>
      </c>
      <c r="C128" s="62"/>
      <c r="D128" s="57"/>
      <c r="E128" s="50" t="str">
        <f>IF(AND(B128="",D128&lt;&gt;""),CONCATENATE("&lt;== ",Language!$B$48),IF(AND(B128&lt;&gt;"",F128&lt;&gt;"",ISNUMBER(F128)=FALSE()),CONCATENATE(Language!$B$48," ==&gt;"),IF(OR(D128="",$E$7=""),"",$E$7)))</f>
        <v/>
      </c>
      <c r="F128" s="64"/>
      <c r="G128" s="2"/>
      <c r="H128" s="59" t="str">
        <f t="shared" si="6"/>
        <v/>
      </c>
      <c r="I128" s="59" t="str">
        <f t="shared" si="7"/>
        <v/>
      </c>
      <c r="J128" s="60" t="str">
        <f t="shared" si="8"/>
        <v/>
      </c>
    </row>
    <row r="129" spans="1:10" ht="17.25" customHeight="1" x14ac:dyDescent="0.2">
      <c r="A129" s="2"/>
      <c r="B129" s="22" t="str">
        <f>IF(ISNUMBER(D129),MAX($B$29:B128)+1,"")</f>
        <v/>
      </c>
      <c r="C129" s="62"/>
      <c r="D129" s="57"/>
      <c r="E129" s="50" t="str">
        <f>IF(AND(B129="",D129&lt;&gt;""),CONCATENATE("&lt;== ",Language!$B$48),IF(AND(B129&lt;&gt;"",F129&lt;&gt;"",ISNUMBER(F129)=FALSE()),CONCATENATE(Language!$B$48," ==&gt;"),IF(OR(D129="",$E$7=""),"",$E$7)))</f>
        <v/>
      </c>
      <c r="F129" s="64"/>
      <c r="G129" s="2"/>
      <c r="H129" s="59" t="str">
        <f t="shared" si="6"/>
        <v/>
      </c>
      <c r="I129" s="59" t="str">
        <f t="shared" si="7"/>
        <v/>
      </c>
      <c r="J129" s="60" t="str">
        <f t="shared" si="8"/>
        <v/>
      </c>
    </row>
    <row r="130" spans="1:10" ht="17.25" customHeight="1" x14ac:dyDescent="0.2">
      <c r="A130" s="2"/>
      <c r="B130" s="22" t="str">
        <f>IF(ISNUMBER(D130),MAX($B$29:B129)+1,"")</f>
        <v/>
      </c>
      <c r="C130" s="62"/>
      <c r="D130" s="57"/>
      <c r="E130" s="50" t="str">
        <f>IF(AND(B130="",D130&lt;&gt;""),CONCATENATE("&lt;== ",Language!$B$48),IF(AND(B130&lt;&gt;"",F130&lt;&gt;"",ISNUMBER(F130)=FALSE()),CONCATENATE(Language!$B$48," ==&gt;"),IF(OR(D130="",$E$7=""),"",$E$7)))</f>
        <v/>
      </c>
      <c r="F130" s="64"/>
      <c r="G130" s="2"/>
      <c r="H130" s="59" t="str">
        <f t="shared" si="6"/>
        <v/>
      </c>
      <c r="I130" s="59" t="str">
        <f t="shared" si="7"/>
        <v/>
      </c>
      <c r="J130" s="60" t="str">
        <f t="shared" si="8"/>
        <v/>
      </c>
    </row>
    <row r="131" spans="1:10" ht="17.25" customHeight="1" x14ac:dyDescent="0.2">
      <c r="A131" s="2"/>
      <c r="B131" s="22" t="str">
        <f>IF(ISNUMBER(D131),MAX($B$29:B130)+1,"")</f>
        <v/>
      </c>
      <c r="C131" s="62"/>
      <c r="D131" s="57"/>
      <c r="E131" s="50" t="str">
        <f>IF(AND(B131="",D131&lt;&gt;""),CONCATENATE("&lt;== ",Language!$B$48),IF(AND(B131&lt;&gt;"",F131&lt;&gt;"",ISNUMBER(F131)=FALSE()),CONCATENATE(Language!$B$48," ==&gt;"),IF(OR(D131="",$E$7=""),"",$E$7)))</f>
        <v/>
      </c>
      <c r="F131" s="64"/>
      <c r="G131" s="2"/>
      <c r="H131" s="59" t="str">
        <f t="shared" si="6"/>
        <v/>
      </c>
      <c r="I131" s="59" t="str">
        <f t="shared" si="7"/>
        <v/>
      </c>
      <c r="J131" s="60" t="str">
        <f t="shared" si="8"/>
        <v/>
      </c>
    </row>
    <row r="132" spans="1:10" ht="17.25" customHeight="1" x14ac:dyDescent="0.2">
      <c r="A132" s="2"/>
      <c r="B132" s="22" t="str">
        <f>IF(ISNUMBER(D132),MAX($B$29:B131)+1,"")</f>
        <v/>
      </c>
      <c r="C132" s="62"/>
      <c r="D132" s="57"/>
      <c r="E132" s="50" t="str">
        <f>IF(AND(B132="",D132&lt;&gt;""),CONCATENATE("&lt;== ",Language!$B$48),IF(AND(B132&lt;&gt;"",F132&lt;&gt;"",ISNUMBER(F132)=FALSE()),CONCATENATE(Language!$B$48," ==&gt;"),IF(OR(D132="",$E$7=""),"",$E$7)))</f>
        <v/>
      </c>
      <c r="F132" s="64"/>
      <c r="G132" s="2"/>
      <c r="H132" s="59" t="str">
        <f t="shared" si="6"/>
        <v/>
      </c>
      <c r="I132" s="59" t="str">
        <f t="shared" si="7"/>
        <v/>
      </c>
      <c r="J132" s="60" t="str">
        <f t="shared" si="8"/>
        <v/>
      </c>
    </row>
    <row r="133" spans="1:10" ht="17.25" customHeight="1" x14ac:dyDescent="0.2">
      <c r="A133" s="2"/>
      <c r="B133" s="22" t="str">
        <f>IF(ISNUMBER(D133),MAX($B$29:B132)+1,"")</f>
        <v/>
      </c>
      <c r="C133" s="62"/>
      <c r="D133" s="57"/>
      <c r="E133" s="50" t="str">
        <f>IF(AND(B133="",D133&lt;&gt;""),CONCATENATE("&lt;== ",Language!$B$48),IF(AND(B133&lt;&gt;"",F133&lt;&gt;"",ISNUMBER(F133)=FALSE()),CONCATENATE(Language!$B$48," ==&gt;"),IF(OR(D133="",$E$7=""),"",$E$7)))</f>
        <v/>
      </c>
      <c r="F133" s="64"/>
      <c r="G133" s="2"/>
      <c r="H133" s="59" t="str">
        <f t="shared" si="6"/>
        <v/>
      </c>
      <c r="I133" s="59" t="str">
        <f t="shared" si="7"/>
        <v/>
      </c>
      <c r="J133" s="60" t="str">
        <f t="shared" si="8"/>
        <v/>
      </c>
    </row>
    <row r="134" spans="1:10" ht="17.25" customHeight="1" x14ac:dyDescent="0.2">
      <c r="A134" s="2"/>
      <c r="B134" s="22" t="str">
        <f>IF(ISNUMBER(D134),MAX($B$29:B133)+1,"")</f>
        <v/>
      </c>
      <c r="C134" s="62"/>
      <c r="D134" s="57"/>
      <c r="E134" s="50" t="str">
        <f>IF(AND(B134="",D134&lt;&gt;""),CONCATENATE("&lt;== ",Language!$B$48),IF(AND(B134&lt;&gt;"",F134&lt;&gt;"",ISNUMBER(F134)=FALSE()),CONCATENATE(Language!$B$48," ==&gt;"),IF(OR(D134="",$E$7=""),"",$E$7)))</f>
        <v/>
      </c>
      <c r="F134" s="64"/>
      <c r="G134" s="2"/>
      <c r="H134" s="59" t="str">
        <f t="shared" si="6"/>
        <v/>
      </c>
      <c r="I134" s="59" t="str">
        <f t="shared" si="7"/>
        <v/>
      </c>
      <c r="J134" s="60" t="str">
        <f t="shared" si="8"/>
        <v/>
      </c>
    </row>
    <row r="135" spans="1:10" ht="17.25" customHeight="1" x14ac:dyDescent="0.2">
      <c r="A135" s="2"/>
      <c r="B135" s="22" t="str">
        <f>IF(ISNUMBER(D135),MAX($B$29:B134)+1,"")</f>
        <v/>
      </c>
      <c r="C135" s="62"/>
      <c r="D135" s="57"/>
      <c r="E135" s="50" t="str">
        <f>IF(AND(B135="",D135&lt;&gt;""),CONCATENATE("&lt;== ",Language!$B$48),IF(AND(B135&lt;&gt;"",F135&lt;&gt;"",ISNUMBER(F135)=FALSE()),CONCATENATE(Language!$B$48," ==&gt;"),IF(OR(D135="",$E$7=""),"",$E$7)))</f>
        <v/>
      </c>
      <c r="F135" s="64"/>
      <c r="G135" s="2"/>
      <c r="H135" s="59" t="str">
        <f t="shared" si="6"/>
        <v/>
      </c>
      <c r="I135" s="59" t="str">
        <f t="shared" si="7"/>
        <v/>
      </c>
      <c r="J135" s="60" t="str">
        <f t="shared" si="8"/>
        <v/>
      </c>
    </row>
    <row r="136" spans="1:10" ht="17.25" customHeight="1" x14ac:dyDescent="0.2">
      <c r="A136" s="2"/>
      <c r="B136" s="22" t="str">
        <f>IF(ISNUMBER(D136),MAX($B$29:B135)+1,"")</f>
        <v/>
      </c>
      <c r="C136" s="62"/>
      <c r="D136" s="57"/>
      <c r="E136" s="50" t="str">
        <f>IF(AND(B136="",D136&lt;&gt;""),CONCATENATE("&lt;== ",Language!$B$48),IF(AND(B136&lt;&gt;"",F136&lt;&gt;"",ISNUMBER(F136)=FALSE()),CONCATENATE(Language!$B$48," ==&gt;"),IF(OR(D136="",$E$7=""),"",$E$7)))</f>
        <v/>
      </c>
      <c r="F136" s="64"/>
      <c r="G136" s="2"/>
      <c r="H136" s="59" t="str">
        <f t="shared" si="6"/>
        <v/>
      </c>
      <c r="I136" s="59" t="str">
        <f t="shared" si="7"/>
        <v/>
      </c>
      <c r="J136" s="60" t="str">
        <f t="shared" si="8"/>
        <v/>
      </c>
    </row>
    <row r="137" spans="1:10" ht="17.25" customHeight="1" x14ac:dyDescent="0.2">
      <c r="A137" s="2"/>
      <c r="B137" s="22" t="str">
        <f>IF(ISNUMBER(D137),MAX($B$29:B136)+1,"")</f>
        <v/>
      </c>
      <c r="C137" s="62"/>
      <c r="D137" s="57"/>
      <c r="E137" s="50" t="str">
        <f>IF(AND(B137="",D137&lt;&gt;""),CONCATENATE("&lt;== ",Language!$B$48),IF(AND(B137&lt;&gt;"",F137&lt;&gt;"",ISNUMBER(F137)=FALSE()),CONCATENATE(Language!$B$48," ==&gt;"),IF(OR(D137="",$E$7=""),"",$E$7)))</f>
        <v/>
      </c>
      <c r="F137" s="64"/>
      <c r="G137" s="2"/>
      <c r="H137" s="59" t="str">
        <f t="shared" si="6"/>
        <v/>
      </c>
      <c r="I137" s="59" t="str">
        <f t="shared" si="7"/>
        <v/>
      </c>
      <c r="J137" s="60" t="str">
        <f t="shared" si="8"/>
        <v/>
      </c>
    </row>
    <row r="138" spans="1:10" ht="17.25" customHeight="1" x14ac:dyDescent="0.2">
      <c r="A138" s="2"/>
      <c r="B138" s="22" t="str">
        <f>IF(ISNUMBER(D138),MAX($B$29:B137)+1,"")</f>
        <v/>
      </c>
      <c r="C138" s="62"/>
      <c r="D138" s="57"/>
      <c r="E138" s="50" t="str">
        <f>IF(AND(B138="",D138&lt;&gt;""),CONCATENATE("&lt;== ",Language!$B$48),IF(AND(B138&lt;&gt;"",F138&lt;&gt;"",ISNUMBER(F138)=FALSE()),CONCATENATE(Language!$B$48," ==&gt;"),IF(OR(D138="",$E$7=""),"",$E$7)))</f>
        <v/>
      </c>
      <c r="F138" s="64"/>
      <c r="G138" s="2"/>
      <c r="H138" s="59" t="str">
        <f t="shared" si="6"/>
        <v/>
      </c>
      <c r="I138" s="59" t="str">
        <f t="shared" si="7"/>
        <v/>
      </c>
      <c r="J138" s="60" t="str">
        <f t="shared" si="8"/>
        <v/>
      </c>
    </row>
    <row r="139" spans="1:10" ht="17.25" customHeight="1" x14ac:dyDescent="0.2">
      <c r="A139" s="2"/>
      <c r="B139" s="22" t="str">
        <f>IF(ISNUMBER(D139),MAX($B$29:B138)+1,"")</f>
        <v/>
      </c>
      <c r="C139" s="62"/>
      <c r="D139" s="57"/>
      <c r="E139" s="50" t="str">
        <f>IF(AND(B139="",D139&lt;&gt;""),CONCATENATE("&lt;== ",Language!$B$48),IF(AND(B139&lt;&gt;"",F139&lt;&gt;"",ISNUMBER(F139)=FALSE()),CONCATENATE(Language!$B$48," ==&gt;"),IF(OR(D139="",$E$7=""),"",$E$7)))</f>
        <v/>
      </c>
      <c r="F139" s="64"/>
      <c r="G139" s="2"/>
      <c r="H139" s="59" t="str">
        <f t="shared" si="6"/>
        <v/>
      </c>
      <c r="I139" s="59" t="str">
        <f t="shared" si="7"/>
        <v/>
      </c>
      <c r="J139" s="60" t="str">
        <f t="shared" si="8"/>
        <v/>
      </c>
    </row>
    <row r="140" spans="1:10" ht="17.25" customHeight="1" x14ac:dyDescent="0.2">
      <c r="A140" s="2"/>
      <c r="B140" s="22" t="str">
        <f>IF(ISNUMBER(D140),MAX($B$29:B139)+1,"")</f>
        <v/>
      </c>
      <c r="C140" s="62"/>
      <c r="D140" s="57"/>
      <c r="E140" s="50" t="str">
        <f>IF(AND(B140="",D140&lt;&gt;""),CONCATENATE("&lt;== ",Language!$B$48),IF(AND(B140&lt;&gt;"",F140&lt;&gt;"",ISNUMBER(F140)=FALSE()),CONCATENATE(Language!$B$48," ==&gt;"),IF(OR(D140="",$E$7=""),"",$E$7)))</f>
        <v/>
      </c>
      <c r="F140" s="64"/>
      <c r="G140" s="2"/>
      <c r="H140" s="59" t="str">
        <f t="shared" si="6"/>
        <v/>
      </c>
      <c r="I140" s="59" t="str">
        <f t="shared" si="7"/>
        <v/>
      </c>
      <c r="J140" s="60" t="str">
        <f t="shared" si="8"/>
        <v/>
      </c>
    </row>
    <row r="141" spans="1:10" ht="17.25" customHeight="1" x14ac:dyDescent="0.2">
      <c r="A141" s="2"/>
      <c r="B141" s="22" t="str">
        <f>IF(ISNUMBER(D141),MAX($B$29:B140)+1,"")</f>
        <v/>
      </c>
      <c r="C141" s="62"/>
      <c r="D141" s="57"/>
      <c r="E141" s="50" t="str">
        <f>IF(AND(B141="",D141&lt;&gt;""),CONCATENATE("&lt;== ",Language!$B$48),IF(AND(B141&lt;&gt;"",F141&lt;&gt;"",ISNUMBER(F141)=FALSE()),CONCATENATE(Language!$B$48," ==&gt;"),IF(OR(D141="",$E$7=""),"",$E$7)))</f>
        <v/>
      </c>
      <c r="F141" s="64"/>
      <c r="G141" s="2"/>
      <c r="H141" s="59" t="str">
        <f t="shared" si="6"/>
        <v/>
      </c>
      <c r="I141" s="59" t="str">
        <f t="shared" si="7"/>
        <v/>
      </c>
      <c r="J141" s="60" t="str">
        <f t="shared" si="8"/>
        <v/>
      </c>
    </row>
    <row r="142" spans="1:10" ht="17.25" customHeight="1" x14ac:dyDescent="0.2">
      <c r="A142" s="2"/>
      <c r="B142" s="22" t="str">
        <f>IF(ISNUMBER(D142),MAX($B$29:B141)+1,"")</f>
        <v/>
      </c>
      <c r="C142" s="62"/>
      <c r="D142" s="57"/>
      <c r="E142" s="50" t="str">
        <f>IF(AND(B142="",D142&lt;&gt;""),CONCATENATE("&lt;== ",Language!$B$48),IF(AND(B142&lt;&gt;"",F142&lt;&gt;"",ISNUMBER(F142)=FALSE()),CONCATENATE(Language!$B$48," ==&gt;"),IF(OR(D142="",$E$7=""),"",$E$7)))</f>
        <v/>
      </c>
      <c r="F142" s="64"/>
      <c r="G142" s="2"/>
      <c r="H142" s="59" t="str">
        <f t="shared" si="6"/>
        <v/>
      </c>
      <c r="I142" s="59" t="str">
        <f t="shared" si="7"/>
        <v/>
      </c>
      <c r="J142" s="60" t="str">
        <f t="shared" si="8"/>
        <v/>
      </c>
    </row>
    <row r="143" spans="1:10" ht="17.25" customHeight="1" x14ac:dyDescent="0.2">
      <c r="A143" s="2"/>
      <c r="B143" s="22" t="str">
        <f>IF(ISNUMBER(D143),MAX($B$29:B142)+1,"")</f>
        <v/>
      </c>
      <c r="C143" s="62"/>
      <c r="D143" s="57"/>
      <c r="E143" s="50" t="str">
        <f>IF(AND(B143="",D143&lt;&gt;""),CONCATENATE("&lt;== ",Language!$B$48),IF(AND(B143&lt;&gt;"",F143&lt;&gt;"",ISNUMBER(F143)=FALSE()),CONCATENATE(Language!$B$48," ==&gt;"),IF(OR(D143="",$E$7=""),"",$E$7)))</f>
        <v/>
      </c>
      <c r="F143" s="64"/>
      <c r="G143" s="2"/>
      <c r="H143" s="59" t="str">
        <f t="shared" si="6"/>
        <v/>
      </c>
      <c r="I143" s="59" t="str">
        <f t="shared" si="7"/>
        <v/>
      </c>
      <c r="J143" s="60" t="str">
        <f t="shared" si="8"/>
        <v/>
      </c>
    </row>
    <row r="144" spans="1:10" ht="17.25" customHeight="1" x14ac:dyDescent="0.2">
      <c r="A144" s="2"/>
      <c r="B144" s="22" t="str">
        <f>IF(ISNUMBER(D144),MAX($B$29:B143)+1,"")</f>
        <v/>
      </c>
      <c r="C144" s="62"/>
      <c r="D144" s="57"/>
      <c r="E144" s="50" t="str">
        <f>IF(AND(B144="",D144&lt;&gt;""),CONCATENATE("&lt;== ",Language!$B$48),IF(AND(B144&lt;&gt;"",F144&lt;&gt;"",ISNUMBER(F144)=FALSE()),CONCATENATE(Language!$B$48," ==&gt;"),IF(OR(D144="",$E$7=""),"",$E$7)))</f>
        <v/>
      </c>
      <c r="F144" s="64"/>
      <c r="G144" s="2"/>
      <c r="H144" s="59" t="str">
        <f t="shared" si="6"/>
        <v/>
      </c>
      <c r="I144" s="59" t="str">
        <f t="shared" si="7"/>
        <v/>
      </c>
      <c r="J144" s="60" t="str">
        <f t="shared" si="8"/>
        <v/>
      </c>
    </row>
    <row r="145" spans="1:10" ht="17.25" customHeight="1" x14ac:dyDescent="0.2">
      <c r="A145" s="2"/>
      <c r="B145" s="22" t="str">
        <f>IF(ISNUMBER(D145),MAX($B$29:B144)+1,"")</f>
        <v/>
      </c>
      <c r="C145" s="62"/>
      <c r="D145" s="57"/>
      <c r="E145" s="50" t="str">
        <f>IF(AND(B145="",D145&lt;&gt;""),CONCATENATE("&lt;== ",Language!$B$48),IF(AND(B145&lt;&gt;"",F145&lt;&gt;"",ISNUMBER(F145)=FALSE()),CONCATENATE(Language!$B$48," ==&gt;"),IF(OR(D145="",$E$7=""),"",$E$7)))</f>
        <v/>
      </c>
      <c r="F145" s="64"/>
      <c r="G145" s="2"/>
      <c r="H145" s="59" t="str">
        <f t="shared" si="6"/>
        <v/>
      </c>
      <c r="I145" s="59" t="str">
        <f t="shared" si="7"/>
        <v/>
      </c>
      <c r="J145" s="60" t="str">
        <f t="shared" si="8"/>
        <v/>
      </c>
    </row>
    <row r="146" spans="1:10" ht="17.25" customHeight="1" x14ac:dyDescent="0.2">
      <c r="A146" s="2"/>
      <c r="B146" s="22" t="str">
        <f>IF(ISNUMBER(D146),MAX($B$29:B145)+1,"")</f>
        <v/>
      </c>
      <c r="C146" s="62"/>
      <c r="D146" s="57"/>
      <c r="E146" s="50" t="str">
        <f>IF(AND(B146="",D146&lt;&gt;""),CONCATENATE("&lt;== ",Language!$B$48),IF(AND(B146&lt;&gt;"",F146&lt;&gt;"",ISNUMBER(F146)=FALSE()),CONCATENATE(Language!$B$48," ==&gt;"),IF(OR(D146="",$E$7=""),"",$E$7)))</f>
        <v/>
      </c>
      <c r="F146" s="64"/>
      <c r="G146" s="2"/>
      <c r="H146" s="59" t="str">
        <f t="shared" si="6"/>
        <v/>
      </c>
      <c r="I146" s="59" t="str">
        <f t="shared" si="7"/>
        <v/>
      </c>
      <c r="J146" s="60" t="str">
        <f t="shared" si="8"/>
        <v/>
      </c>
    </row>
    <row r="147" spans="1:10" ht="17.25" customHeight="1" x14ac:dyDescent="0.2">
      <c r="A147" s="2"/>
      <c r="B147" s="22" t="str">
        <f>IF(ISNUMBER(D147),MAX($B$29:B146)+1,"")</f>
        <v/>
      </c>
      <c r="C147" s="62"/>
      <c r="D147" s="57"/>
      <c r="E147" s="50" t="str">
        <f>IF(AND(B147="",D147&lt;&gt;""),CONCATENATE("&lt;== ",Language!$B$48),IF(AND(B147&lt;&gt;"",F147&lt;&gt;"",ISNUMBER(F147)=FALSE()),CONCATENATE(Language!$B$48," ==&gt;"),IF(OR(D147="",$E$7=""),"",$E$7)))</f>
        <v/>
      </c>
      <c r="F147" s="64"/>
      <c r="G147" s="2"/>
      <c r="H147" s="59" t="str">
        <f t="shared" si="6"/>
        <v/>
      </c>
      <c r="I147" s="59" t="str">
        <f t="shared" si="7"/>
        <v/>
      </c>
      <c r="J147" s="60" t="str">
        <f t="shared" si="8"/>
        <v/>
      </c>
    </row>
    <row r="148" spans="1:10" ht="17.25" customHeight="1" x14ac:dyDescent="0.2">
      <c r="A148" s="2"/>
      <c r="B148" s="22" t="str">
        <f>IF(ISNUMBER(D148),MAX($B$29:B147)+1,"")</f>
        <v/>
      </c>
      <c r="C148" s="62"/>
      <c r="D148" s="57"/>
      <c r="E148" s="50" t="str">
        <f>IF(AND(B148="",D148&lt;&gt;""),CONCATENATE("&lt;== ",Language!$B$48),IF(AND(B148&lt;&gt;"",F148&lt;&gt;"",ISNUMBER(F148)=FALSE()),CONCATENATE(Language!$B$48," ==&gt;"),IF(OR(D148="",$E$7=""),"",$E$7)))</f>
        <v/>
      </c>
      <c r="F148" s="64"/>
      <c r="G148" s="2"/>
      <c r="H148" s="59" t="str">
        <f t="shared" si="6"/>
        <v/>
      </c>
      <c r="I148" s="59" t="str">
        <f t="shared" si="7"/>
        <v/>
      </c>
      <c r="J148" s="60" t="str">
        <f t="shared" si="8"/>
        <v/>
      </c>
    </row>
    <row r="149" spans="1:10" ht="17.25" customHeight="1" x14ac:dyDescent="0.2">
      <c r="A149" s="2"/>
      <c r="B149" s="22" t="str">
        <f>IF(ISNUMBER(D149),MAX($B$29:B148)+1,"")</f>
        <v/>
      </c>
      <c r="C149" s="62"/>
      <c r="D149" s="57"/>
      <c r="E149" s="50" t="str">
        <f>IF(AND(B149="",D149&lt;&gt;""),CONCATENATE("&lt;== ",Language!$B$48),IF(AND(B149&lt;&gt;"",F149&lt;&gt;"",ISNUMBER(F149)=FALSE()),CONCATENATE(Language!$B$48," ==&gt;"),IF(OR(D149="",$E$7=""),"",$E$7)))</f>
        <v/>
      </c>
      <c r="F149" s="64"/>
      <c r="G149" s="2"/>
      <c r="H149" s="59" t="str">
        <f t="shared" si="6"/>
        <v/>
      </c>
      <c r="I149" s="59" t="str">
        <f t="shared" si="7"/>
        <v/>
      </c>
      <c r="J149" s="60" t="str">
        <f t="shared" si="8"/>
        <v/>
      </c>
    </row>
    <row r="150" spans="1:10" ht="17.25" customHeight="1" x14ac:dyDescent="0.2">
      <c r="A150" s="2"/>
      <c r="B150" s="22" t="str">
        <f>IF(ISNUMBER(D150),MAX($B$29:B149)+1,"")</f>
        <v/>
      </c>
      <c r="C150" s="62"/>
      <c r="D150" s="57"/>
      <c r="E150" s="50" t="str">
        <f>IF(AND(B150="",D150&lt;&gt;""),CONCATENATE("&lt;== ",Language!$B$48),IF(AND(B150&lt;&gt;"",F150&lt;&gt;"",ISNUMBER(F150)=FALSE()),CONCATENATE(Language!$B$48," ==&gt;"),IF(OR(D150="",$E$7=""),"",$E$7)))</f>
        <v/>
      </c>
      <c r="F150" s="64"/>
      <c r="G150" s="2"/>
      <c r="H150" s="59" t="str">
        <f t="shared" si="6"/>
        <v/>
      </c>
      <c r="I150" s="59" t="str">
        <f t="shared" si="7"/>
        <v/>
      </c>
      <c r="J150" s="60" t="str">
        <f t="shared" si="8"/>
        <v/>
      </c>
    </row>
    <row r="151" spans="1:10" ht="17.25" customHeight="1" x14ac:dyDescent="0.2">
      <c r="A151" s="2"/>
      <c r="B151" s="22" t="str">
        <f>IF(ISNUMBER(D151),MAX($B$29:B150)+1,"")</f>
        <v/>
      </c>
      <c r="C151" s="62"/>
      <c r="D151" s="57"/>
      <c r="E151" s="50" t="str">
        <f>IF(AND(B151="",D151&lt;&gt;""),CONCATENATE("&lt;== ",Language!$B$48),IF(AND(B151&lt;&gt;"",F151&lt;&gt;"",ISNUMBER(F151)=FALSE()),CONCATENATE(Language!$B$48," ==&gt;"),IF(OR(D151="",$E$7=""),"",$E$7)))</f>
        <v/>
      </c>
      <c r="F151" s="64"/>
      <c r="G151" s="2"/>
      <c r="H151" s="59" t="str">
        <f t="shared" si="6"/>
        <v/>
      </c>
      <c r="I151" s="59" t="str">
        <f t="shared" si="7"/>
        <v/>
      </c>
      <c r="J151" s="60" t="str">
        <f t="shared" si="8"/>
        <v/>
      </c>
    </row>
    <row r="152" spans="1:10" ht="17.25" customHeight="1" x14ac:dyDescent="0.2">
      <c r="A152" s="2"/>
      <c r="B152" s="22" t="str">
        <f>IF(ISNUMBER(D152),MAX($B$29:B151)+1,"")</f>
        <v/>
      </c>
      <c r="C152" s="62"/>
      <c r="D152" s="57"/>
      <c r="E152" s="50" t="str">
        <f>IF(AND(B152="",D152&lt;&gt;""),CONCATENATE("&lt;== ",Language!$B$48),IF(AND(B152&lt;&gt;"",F152&lt;&gt;"",ISNUMBER(F152)=FALSE()),CONCATENATE(Language!$B$48," ==&gt;"),IF(OR(D152="",$E$7=""),"",$E$7)))</f>
        <v/>
      </c>
      <c r="F152" s="64"/>
      <c r="G152" s="2"/>
      <c r="H152" s="59" t="str">
        <f t="shared" si="6"/>
        <v/>
      </c>
      <c r="I152" s="59" t="str">
        <f t="shared" si="7"/>
        <v/>
      </c>
      <c r="J152" s="60" t="str">
        <f t="shared" si="8"/>
        <v/>
      </c>
    </row>
    <row r="153" spans="1:10" ht="17.25" customHeight="1" x14ac:dyDescent="0.2">
      <c r="A153" s="2"/>
      <c r="B153" s="22" t="str">
        <f>IF(ISNUMBER(D153),MAX($B$29:B152)+1,"")</f>
        <v/>
      </c>
      <c r="C153" s="62"/>
      <c r="D153" s="57"/>
      <c r="E153" s="50" t="str">
        <f>IF(AND(B153="",D153&lt;&gt;""),CONCATENATE("&lt;== ",Language!$B$48),IF(AND(B153&lt;&gt;"",F153&lt;&gt;"",ISNUMBER(F153)=FALSE()),CONCATENATE(Language!$B$48," ==&gt;"),IF(OR(D153="",$E$7=""),"",$E$7)))</f>
        <v/>
      </c>
      <c r="F153" s="64"/>
      <c r="G153" s="2"/>
      <c r="H153" s="59" t="str">
        <f t="shared" si="6"/>
        <v/>
      </c>
      <c r="I153" s="59" t="str">
        <f t="shared" si="7"/>
        <v/>
      </c>
      <c r="J153" s="60" t="str">
        <f t="shared" si="8"/>
        <v/>
      </c>
    </row>
    <row r="154" spans="1:10" ht="17.25" customHeight="1" x14ac:dyDescent="0.2">
      <c r="A154" s="2"/>
      <c r="B154" s="22" t="str">
        <f>IF(ISNUMBER(D154),MAX($B$29:B153)+1,"")</f>
        <v/>
      </c>
      <c r="C154" s="62"/>
      <c r="D154" s="57"/>
      <c r="E154" s="50" t="str">
        <f>IF(AND(B154="",D154&lt;&gt;""),CONCATENATE("&lt;== ",Language!$B$48),IF(AND(B154&lt;&gt;"",F154&lt;&gt;"",ISNUMBER(F154)=FALSE()),CONCATENATE(Language!$B$48," ==&gt;"),IF(OR(D154="",$E$7=""),"",$E$7)))</f>
        <v/>
      </c>
      <c r="F154" s="64"/>
      <c r="G154" s="2"/>
      <c r="H154" s="59" t="str">
        <f t="shared" si="6"/>
        <v/>
      </c>
      <c r="I154" s="59" t="str">
        <f t="shared" si="7"/>
        <v/>
      </c>
      <c r="J154" s="60" t="str">
        <f t="shared" si="8"/>
        <v/>
      </c>
    </row>
    <row r="155" spans="1:10" ht="17.25" customHeight="1" x14ac:dyDescent="0.2">
      <c r="A155" s="2"/>
      <c r="B155" s="22" t="str">
        <f>IF(ISNUMBER(D155),MAX($B$29:B154)+1,"")</f>
        <v/>
      </c>
      <c r="C155" s="62"/>
      <c r="D155" s="57"/>
      <c r="E155" s="50" t="str">
        <f>IF(AND(B155="",D155&lt;&gt;""),CONCATENATE("&lt;== ",Language!$B$48),IF(AND(B155&lt;&gt;"",F155&lt;&gt;"",ISNUMBER(F155)=FALSE()),CONCATENATE(Language!$B$48," ==&gt;"),IF(OR(D155="",$E$7=""),"",$E$7)))</f>
        <v/>
      </c>
      <c r="F155" s="64"/>
      <c r="G155" s="2"/>
      <c r="H155" s="59" t="str">
        <f t="shared" si="6"/>
        <v/>
      </c>
      <c r="I155" s="59" t="str">
        <f t="shared" si="7"/>
        <v/>
      </c>
      <c r="J155" s="60" t="str">
        <f t="shared" si="8"/>
        <v/>
      </c>
    </row>
    <row r="156" spans="1:10" ht="17.25" customHeight="1" x14ac:dyDescent="0.2">
      <c r="A156" s="2"/>
      <c r="B156" s="22" t="str">
        <f>IF(ISNUMBER(D156),MAX($B$29:B155)+1,"")</f>
        <v/>
      </c>
      <c r="C156" s="62"/>
      <c r="D156" s="57"/>
      <c r="E156" s="50" t="str">
        <f>IF(AND(B156="",D156&lt;&gt;""),CONCATENATE("&lt;== ",Language!$B$48),IF(AND(B156&lt;&gt;"",F156&lt;&gt;"",ISNUMBER(F156)=FALSE()),CONCATENATE(Language!$B$48," ==&gt;"),IF(OR(D156="",$E$7=""),"",$E$7)))</f>
        <v/>
      </c>
      <c r="F156" s="64"/>
      <c r="G156" s="2"/>
      <c r="H156" s="59" t="str">
        <f t="shared" si="6"/>
        <v/>
      </c>
      <c r="I156" s="59" t="str">
        <f t="shared" si="7"/>
        <v/>
      </c>
      <c r="J156" s="60" t="str">
        <f t="shared" si="8"/>
        <v/>
      </c>
    </row>
    <row r="157" spans="1:10" ht="17.25" customHeight="1" x14ac:dyDescent="0.2">
      <c r="A157" s="2"/>
      <c r="B157" s="22" t="str">
        <f>IF(ISNUMBER(D157),MAX($B$29:B156)+1,"")</f>
        <v/>
      </c>
      <c r="C157" s="62"/>
      <c r="D157" s="57"/>
      <c r="E157" s="50" t="str">
        <f>IF(AND(B157="",D157&lt;&gt;""),CONCATENATE("&lt;== ",Language!$B$48),IF(AND(B157&lt;&gt;"",F157&lt;&gt;"",ISNUMBER(F157)=FALSE()),CONCATENATE(Language!$B$48," ==&gt;"),IF(OR(D157="",$E$7=""),"",$E$7)))</f>
        <v/>
      </c>
      <c r="F157" s="64"/>
      <c r="G157" s="2"/>
      <c r="H157" s="59" t="str">
        <f t="shared" si="6"/>
        <v/>
      </c>
      <c r="I157" s="59" t="str">
        <f t="shared" si="7"/>
        <v/>
      </c>
      <c r="J157" s="60" t="str">
        <f t="shared" si="8"/>
        <v/>
      </c>
    </row>
    <row r="158" spans="1:10" ht="17.25" customHeight="1" x14ac:dyDescent="0.2">
      <c r="A158" s="2"/>
      <c r="B158" s="22" t="str">
        <f>IF(ISNUMBER(D158),MAX($B$29:B157)+1,"")</f>
        <v/>
      </c>
      <c r="C158" s="62"/>
      <c r="D158" s="57"/>
      <c r="E158" s="50" t="str">
        <f>IF(AND(B158="",D158&lt;&gt;""),CONCATENATE("&lt;== ",Language!$B$48),IF(AND(B158&lt;&gt;"",F158&lt;&gt;"",ISNUMBER(F158)=FALSE()),CONCATENATE(Language!$B$48," ==&gt;"),IF(OR(D158="",$E$7=""),"",$E$7)))</f>
        <v/>
      </c>
      <c r="F158" s="64"/>
      <c r="G158" s="2"/>
      <c r="H158" s="59" t="str">
        <f t="shared" si="6"/>
        <v/>
      </c>
      <c r="I158" s="59" t="str">
        <f t="shared" si="7"/>
        <v/>
      </c>
      <c r="J158" s="60" t="str">
        <f t="shared" si="8"/>
        <v/>
      </c>
    </row>
    <row r="159" spans="1:10" ht="17.25" customHeight="1" x14ac:dyDescent="0.2">
      <c r="A159" s="2"/>
      <c r="B159" s="22" t="str">
        <f>IF(ISNUMBER(D159),MAX($B$29:B158)+1,"")</f>
        <v/>
      </c>
      <c r="C159" s="62"/>
      <c r="D159" s="57"/>
      <c r="E159" s="50" t="str">
        <f>IF(AND(B159="",D159&lt;&gt;""),CONCATENATE("&lt;== ",Language!$B$48),IF(AND(B159&lt;&gt;"",F159&lt;&gt;"",ISNUMBER(F159)=FALSE()),CONCATENATE(Language!$B$48," ==&gt;"),IF(OR(D159="",$E$7=""),"",$E$7)))</f>
        <v/>
      </c>
      <c r="F159" s="64"/>
      <c r="G159" s="2"/>
      <c r="H159" s="59" t="str">
        <f t="shared" si="6"/>
        <v/>
      </c>
      <c r="I159" s="59" t="str">
        <f t="shared" si="7"/>
        <v/>
      </c>
      <c r="J159" s="60" t="str">
        <f t="shared" si="8"/>
        <v/>
      </c>
    </row>
    <row r="160" spans="1:10" ht="17.25" customHeight="1" x14ac:dyDescent="0.2">
      <c r="A160" s="2"/>
      <c r="B160" s="22" t="str">
        <f>IF(ISNUMBER(D160),MAX($B$29:B159)+1,"")</f>
        <v/>
      </c>
      <c r="C160" s="62"/>
      <c r="D160" s="57"/>
      <c r="E160" s="50" t="str">
        <f>IF(AND(B160="",D160&lt;&gt;""),CONCATENATE("&lt;== ",Language!$B$48),IF(AND(B160&lt;&gt;"",F160&lt;&gt;"",ISNUMBER(F160)=FALSE()),CONCATENATE(Language!$B$48," ==&gt;"),IF(OR(D160="",$E$7=""),"",$E$7)))</f>
        <v/>
      </c>
      <c r="F160" s="64"/>
      <c r="G160" s="2"/>
      <c r="H160" s="59" t="str">
        <f t="shared" si="6"/>
        <v/>
      </c>
      <c r="I160" s="59" t="str">
        <f t="shared" si="7"/>
        <v/>
      </c>
      <c r="J160" s="60" t="str">
        <f t="shared" si="8"/>
        <v/>
      </c>
    </row>
    <row r="161" spans="1:10" ht="17.25" customHeight="1" x14ac:dyDescent="0.2">
      <c r="A161" s="2"/>
      <c r="B161" s="22" t="str">
        <f>IF(ISNUMBER(D161),MAX($B$29:B160)+1,"")</f>
        <v/>
      </c>
      <c r="C161" s="62"/>
      <c r="D161" s="57"/>
      <c r="E161" s="50" t="str">
        <f>IF(AND(B161="",D161&lt;&gt;""),CONCATENATE("&lt;== ",Language!$B$48),IF(AND(B161&lt;&gt;"",F161&lt;&gt;"",ISNUMBER(F161)=FALSE()),CONCATENATE(Language!$B$48," ==&gt;"),IF(OR(D161="",$E$7=""),"",$E$7)))</f>
        <v/>
      </c>
      <c r="F161" s="64"/>
      <c r="G161" s="2"/>
      <c r="H161" s="59" t="str">
        <f t="shared" si="6"/>
        <v/>
      </c>
      <c r="I161" s="59" t="str">
        <f t="shared" si="7"/>
        <v/>
      </c>
      <c r="J161" s="60" t="str">
        <f t="shared" si="8"/>
        <v/>
      </c>
    </row>
    <row r="162" spans="1:10" ht="17.25" customHeight="1" x14ac:dyDescent="0.2">
      <c r="A162" s="2"/>
      <c r="B162" s="22" t="str">
        <f>IF(ISNUMBER(D162),MAX($B$29:B161)+1,"")</f>
        <v/>
      </c>
      <c r="C162" s="62"/>
      <c r="D162" s="57"/>
      <c r="E162" s="50" t="str">
        <f>IF(AND(B162="",D162&lt;&gt;""),CONCATENATE("&lt;== ",Language!$B$48),IF(AND(B162&lt;&gt;"",F162&lt;&gt;"",ISNUMBER(F162)=FALSE()),CONCATENATE(Language!$B$48," ==&gt;"),IF(OR(D162="",$E$7=""),"",$E$7)))</f>
        <v/>
      </c>
      <c r="F162" s="64"/>
      <c r="G162" s="2"/>
      <c r="H162" s="59" t="str">
        <f t="shared" si="6"/>
        <v/>
      </c>
      <c r="I162" s="59" t="str">
        <f t="shared" si="7"/>
        <v/>
      </c>
      <c r="J162" s="60" t="str">
        <f t="shared" si="8"/>
        <v/>
      </c>
    </row>
    <row r="163" spans="1:10" ht="17.25" customHeight="1" x14ac:dyDescent="0.2">
      <c r="A163" s="2"/>
      <c r="B163" s="22" t="str">
        <f>IF(ISNUMBER(D163),MAX($B$29:B162)+1,"")</f>
        <v/>
      </c>
      <c r="C163" s="62"/>
      <c r="D163" s="57"/>
      <c r="E163" s="50" t="str">
        <f>IF(AND(B163="",D163&lt;&gt;""),CONCATENATE("&lt;== ",Language!$B$48),IF(AND(B163&lt;&gt;"",F163&lt;&gt;"",ISNUMBER(F163)=FALSE()),CONCATENATE(Language!$B$48," ==&gt;"),IF(OR(D163="",$E$7=""),"",$E$7)))</f>
        <v/>
      </c>
      <c r="F163" s="64"/>
      <c r="G163" s="2"/>
      <c r="H163" s="59" t="str">
        <f t="shared" si="6"/>
        <v/>
      </c>
      <c r="I163" s="59" t="str">
        <f t="shared" si="7"/>
        <v/>
      </c>
      <c r="J163" s="60" t="str">
        <f t="shared" si="8"/>
        <v/>
      </c>
    </row>
    <row r="164" spans="1:10" ht="17.25" customHeight="1" x14ac:dyDescent="0.2">
      <c r="A164" s="2"/>
      <c r="B164" s="22" t="str">
        <f>IF(ISNUMBER(D164),MAX($B$29:B163)+1,"")</f>
        <v/>
      </c>
      <c r="C164" s="62"/>
      <c r="D164" s="57"/>
      <c r="E164" s="50" t="str">
        <f>IF(AND(B164="",D164&lt;&gt;""),CONCATENATE("&lt;== ",Language!$B$48),IF(AND(B164&lt;&gt;"",F164&lt;&gt;"",ISNUMBER(F164)=FALSE()),CONCATENATE(Language!$B$48," ==&gt;"),IF(OR(D164="",$E$7=""),"",$E$7)))</f>
        <v/>
      </c>
      <c r="F164" s="64"/>
      <c r="G164" s="2"/>
      <c r="H164" s="59" t="str">
        <f t="shared" si="6"/>
        <v/>
      </c>
      <c r="I164" s="59" t="str">
        <f t="shared" si="7"/>
        <v/>
      </c>
      <c r="J164" s="60" t="str">
        <f t="shared" si="8"/>
        <v/>
      </c>
    </row>
    <row r="165" spans="1:10" ht="17.25" customHeight="1" x14ac:dyDescent="0.2">
      <c r="A165" s="2"/>
      <c r="B165" s="22" t="str">
        <f>IF(ISNUMBER(D165),MAX($B$29:B164)+1,"")</f>
        <v/>
      </c>
      <c r="C165" s="62"/>
      <c r="D165" s="57"/>
      <c r="E165" s="50" t="str">
        <f>IF(AND(B165="",D165&lt;&gt;""),CONCATENATE("&lt;== ",Language!$B$48),IF(AND(B165&lt;&gt;"",F165&lt;&gt;"",ISNUMBER(F165)=FALSE()),CONCATENATE(Language!$B$48," ==&gt;"),IF(OR(D165="",$E$7=""),"",$E$7)))</f>
        <v/>
      </c>
      <c r="F165" s="64"/>
      <c r="G165" s="2"/>
      <c r="H165" s="59" t="str">
        <f t="shared" ref="H165:H228" si="9">IF(J165="","",F165)</f>
        <v/>
      </c>
      <c r="I165" s="59" t="str">
        <f t="shared" ref="I165:I228" si="10">IF(J165="","",D165*F165)</f>
        <v/>
      </c>
      <c r="J165" s="60" t="str">
        <f t="shared" ref="J165:J228" si="11">IF(ISNUMBER((D165/$E$11*F165*$E$12*$E$13)^2),(D165/$E$11*F165*$E$12*$E$13)^2,"")</f>
        <v/>
      </c>
    </row>
    <row r="166" spans="1:10" ht="17.25" customHeight="1" x14ac:dyDescent="0.2">
      <c r="A166" s="2"/>
      <c r="B166" s="22" t="str">
        <f>IF(ISNUMBER(D166),MAX($B$29:B165)+1,"")</f>
        <v/>
      </c>
      <c r="C166" s="62"/>
      <c r="D166" s="57"/>
      <c r="E166" s="50" t="str">
        <f>IF(AND(B166="",D166&lt;&gt;""),CONCATENATE("&lt;== ",Language!$B$48),IF(AND(B166&lt;&gt;"",F166&lt;&gt;"",ISNUMBER(F166)=FALSE()),CONCATENATE(Language!$B$48," ==&gt;"),IF(OR(D166="",$E$7=""),"",$E$7)))</f>
        <v/>
      </c>
      <c r="F166" s="64"/>
      <c r="G166" s="2"/>
      <c r="H166" s="59" t="str">
        <f t="shared" si="9"/>
        <v/>
      </c>
      <c r="I166" s="59" t="str">
        <f t="shared" si="10"/>
        <v/>
      </c>
      <c r="J166" s="60" t="str">
        <f t="shared" si="11"/>
        <v/>
      </c>
    </row>
    <row r="167" spans="1:10" ht="17.25" customHeight="1" x14ac:dyDescent="0.2">
      <c r="A167" s="2"/>
      <c r="B167" s="22" t="str">
        <f>IF(ISNUMBER(D167),MAX($B$29:B166)+1,"")</f>
        <v/>
      </c>
      <c r="C167" s="62"/>
      <c r="D167" s="57"/>
      <c r="E167" s="50" t="str">
        <f>IF(AND(B167="",D167&lt;&gt;""),CONCATENATE("&lt;== ",Language!$B$48),IF(AND(B167&lt;&gt;"",F167&lt;&gt;"",ISNUMBER(F167)=FALSE()),CONCATENATE(Language!$B$48," ==&gt;"),IF(OR(D167="",$E$7=""),"",$E$7)))</f>
        <v/>
      </c>
      <c r="F167" s="64"/>
      <c r="G167" s="2"/>
      <c r="H167" s="59" t="str">
        <f t="shared" si="9"/>
        <v/>
      </c>
      <c r="I167" s="59" t="str">
        <f t="shared" si="10"/>
        <v/>
      </c>
      <c r="J167" s="60" t="str">
        <f t="shared" si="11"/>
        <v/>
      </c>
    </row>
    <row r="168" spans="1:10" ht="17.25" customHeight="1" x14ac:dyDescent="0.2">
      <c r="A168" s="2"/>
      <c r="B168" s="22" t="str">
        <f>IF(ISNUMBER(D168),MAX($B$29:B167)+1,"")</f>
        <v/>
      </c>
      <c r="C168" s="62"/>
      <c r="D168" s="57"/>
      <c r="E168" s="50" t="str">
        <f>IF(AND(B168="",D168&lt;&gt;""),CONCATENATE("&lt;== ",Language!$B$48),IF(AND(B168&lt;&gt;"",F168&lt;&gt;"",ISNUMBER(F168)=FALSE()),CONCATENATE(Language!$B$48," ==&gt;"),IF(OR(D168="",$E$7=""),"",$E$7)))</f>
        <v/>
      </c>
      <c r="F168" s="64"/>
      <c r="G168" s="2"/>
      <c r="H168" s="59" t="str">
        <f t="shared" si="9"/>
        <v/>
      </c>
      <c r="I168" s="59" t="str">
        <f t="shared" si="10"/>
        <v/>
      </c>
      <c r="J168" s="60" t="str">
        <f t="shared" si="11"/>
        <v/>
      </c>
    </row>
    <row r="169" spans="1:10" ht="17.25" customHeight="1" x14ac:dyDescent="0.2">
      <c r="A169" s="2"/>
      <c r="B169" s="22" t="str">
        <f>IF(ISNUMBER(D169),MAX($B$29:B168)+1,"")</f>
        <v/>
      </c>
      <c r="C169" s="62"/>
      <c r="D169" s="57"/>
      <c r="E169" s="50" t="str">
        <f>IF(AND(B169="",D169&lt;&gt;""),CONCATENATE("&lt;== ",Language!$B$48),IF(AND(B169&lt;&gt;"",F169&lt;&gt;"",ISNUMBER(F169)=FALSE()),CONCATENATE(Language!$B$48," ==&gt;"),IF(OR(D169="",$E$7=""),"",$E$7)))</f>
        <v/>
      </c>
      <c r="F169" s="64"/>
      <c r="G169" s="2"/>
      <c r="H169" s="59" t="str">
        <f t="shared" si="9"/>
        <v/>
      </c>
      <c r="I169" s="59" t="str">
        <f t="shared" si="10"/>
        <v/>
      </c>
      <c r="J169" s="60" t="str">
        <f t="shared" si="11"/>
        <v/>
      </c>
    </row>
    <row r="170" spans="1:10" ht="17.25" customHeight="1" x14ac:dyDescent="0.2">
      <c r="A170" s="2"/>
      <c r="B170" s="22" t="str">
        <f>IF(ISNUMBER(D170),MAX($B$29:B169)+1,"")</f>
        <v/>
      </c>
      <c r="C170" s="62"/>
      <c r="D170" s="57"/>
      <c r="E170" s="50" t="str">
        <f>IF(AND(B170="",D170&lt;&gt;""),CONCATENATE("&lt;== ",Language!$B$48),IF(AND(B170&lt;&gt;"",F170&lt;&gt;"",ISNUMBER(F170)=FALSE()),CONCATENATE(Language!$B$48," ==&gt;"),IF(OR(D170="",$E$7=""),"",$E$7)))</f>
        <v/>
      </c>
      <c r="F170" s="64"/>
      <c r="G170" s="2"/>
      <c r="H170" s="59" t="str">
        <f t="shared" si="9"/>
        <v/>
      </c>
      <c r="I170" s="59" t="str">
        <f t="shared" si="10"/>
        <v/>
      </c>
      <c r="J170" s="60" t="str">
        <f t="shared" si="11"/>
        <v/>
      </c>
    </row>
    <row r="171" spans="1:10" ht="17.25" customHeight="1" x14ac:dyDescent="0.2">
      <c r="A171" s="2"/>
      <c r="B171" s="22" t="str">
        <f>IF(ISNUMBER(D171),MAX($B$29:B170)+1,"")</f>
        <v/>
      </c>
      <c r="C171" s="62"/>
      <c r="D171" s="57"/>
      <c r="E171" s="50" t="str">
        <f>IF(AND(B171="",D171&lt;&gt;""),CONCATENATE("&lt;== ",Language!$B$48),IF(AND(B171&lt;&gt;"",F171&lt;&gt;"",ISNUMBER(F171)=FALSE()),CONCATENATE(Language!$B$48," ==&gt;"),IF(OR(D171="",$E$7=""),"",$E$7)))</f>
        <v/>
      </c>
      <c r="F171" s="64"/>
      <c r="G171" s="2"/>
      <c r="H171" s="59" t="str">
        <f t="shared" si="9"/>
        <v/>
      </c>
      <c r="I171" s="59" t="str">
        <f t="shared" si="10"/>
        <v/>
      </c>
      <c r="J171" s="60" t="str">
        <f t="shared" si="11"/>
        <v/>
      </c>
    </row>
    <row r="172" spans="1:10" ht="17.25" customHeight="1" x14ac:dyDescent="0.2">
      <c r="A172" s="2"/>
      <c r="B172" s="22" t="str">
        <f>IF(ISNUMBER(D172),MAX($B$29:B171)+1,"")</f>
        <v/>
      </c>
      <c r="C172" s="62"/>
      <c r="D172" s="57"/>
      <c r="E172" s="50" t="str">
        <f>IF(AND(B172="",D172&lt;&gt;""),CONCATENATE("&lt;== ",Language!$B$48),IF(AND(B172&lt;&gt;"",F172&lt;&gt;"",ISNUMBER(F172)=FALSE()),CONCATENATE(Language!$B$48," ==&gt;"),IF(OR(D172="",$E$7=""),"",$E$7)))</f>
        <v/>
      </c>
      <c r="F172" s="64"/>
      <c r="G172" s="2"/>
      <c r="H172" s="59" t="str">
        <f t="shared" si="9"/>
        <v/>
      </c>
      <c r="I172" s="59" t="str">
        <f t="shared" si="10"/>
        <v/>
      </c>
      <c r="J172" s="60" t="str">
        <f t="shared" si="11"/>
        <v/>
      </c>
    </row>
    <row r="173" spans="1:10" ht="17.25" customHeight="1" x14ac:dyDescent="0.2">
      <c r="A173" s="2"/>
      <c r="B173" s="22" t="str">
        <f>IF(ISNUMBER(D173),MAX($B$29:B172)+1,"")</f>
        <v/>
      </c>
      <c r="C173" s="62"/>
      <c r="D173" s="57"/>
      <c r="E173" s="50" t="str">
        <f>IF(AND(B173="",D173&lt;&gt;""),CONCATENATE("&lt;== ",Language!$B$48),IF(AND(B173&lt;&gt;"",F173&lt;&gt;"",ISNUMBER(F173)=FALSE()),CONCATENATE(Language!$B$48," ==&gt;"),IF(OR(D173="",$E$7=""),"",$E$7)))</f>
        <v/>
      </c>
      <c r="F173" s="64"/>
      <c r="G173" s="2"/>
      <c r="H173" s="59" t="str">
        <f t="shared" si="9"/>
        <v/>
      </c>
      <c r="I173" s="59" t="str">
        <f t="shared" si="10"/>
        <v/>
      </c>
      <c r="J173" s="60" t="str">
        <f t="shared" si="11"/>
        <v/>
      </c>
    </row>
    <row r="174" spans="1:10" ht="17.25" customHeight="1" x14ac:dyDescent="0.2">
      <c r="A174" s="2"/>
      <c r="B174" s="22" t="str">
        <f>IF(ISNUMBER(D174),MAX($B$29:B173)+1,"")</f>
        <v/>
      </c>
      <c r="C174" s="62"/>
      <c r="D174" s="57"/>
      <c r="E174" s="50" t="str">
        <f>IF(AND(B174="",D174&lt;&gt;""),CONCATENATE("&lt;== ",Language!$B$48),IF(AND(B174&lt;&gt;"",F174&lt;&gt;"",ISNUMBER(F174)=FALSE()),CONCATENATE(Language!$B$48," ==&gt;"),IF(OR(D174="",$E$7=""),"",$E$7)))</f>
        <v/>
      </c>
      <c r="F174" s="64"/>
      <c r="G174" s="2"/>
      <c r="H174" s="59" t="str">
        <f t="shared" si="9"/>
        <v/>
      </c>
      <c r="I174" s="59" t="str">
        <f t="shared" si="10"/>
        <v/>
      </c>
      <c r="J174" s="60" t="str">
        <f t="shared" si="11"/>
        <v/>
      </c>
    </row>
    <row r="175" spans="1:10" ht="17.25" customHeight="1" x14ac:dyDescent="0.2">
      <c r="A175" s="2"/>
      <c r="B175" s="22" t="str">
        <f>IF(ISNUMBER(D175),MAX($B$29:B174)+1,"")</f>
        <v/>
      </c>
      <c r="C175" s="62"/>
      <c r="D175" s="57"/>
      <c r="E175" s="50" t="str">
        <f>IF(AND(B175="",D175&lt;&gt;""),CONCATENATE("&lt;== ",Language!$B$48),IF(AND(B175&lt;&gt;"",F175&lt;&gt;"",ISNUMBER(F175)=FALSE()),CONCATENATE(Language!$B$48," ==&gt;"),IF(OR(D175="",$E$7=""),"",$E$7)))</f>
        <v/>
      </c>
      <c r="F175" s="64"/>
      <c r="G175" s="2"/>
      <c r="H175" s="59" t="str">
        <f t="shared" si="9"/>
        <v/>
      </c>
      <c r="I175" s="59" t="str">
        <f t="shared" si="10"/>
        <v/>
      </c>
      <c r="J175" s="60" t="str">
        <f t="shared" si="11"/>
        <v/>
      </c>
    </row>
    <row r="176" spans="1:10" ht="17.25" customHeight="1" x14ac:dyDescent="0.2">
      <c r="A176" s="2"/>
      <c r="B176" s="22" t="str">
        <f>IF(ISNUMBER(D176),MAX($B$29:B175)+1,"")</f>
        <v/>
      </c>
      <c r="C176" s="62"/>
      <c r="D176" s="57"/>
      <c r="E176" s="50" t="str">
        <f>IF(AND(B176="",D176&lt;&gt;""),CONCATENATE("&lt;== ",Language!$B$48),IF(AND(B176&lt;&gt;"",F176&lt;&gt;"",ISNUMBER(F176)=FALSE()),CONCATENATE(Language!$B$48," ==&gt;"),IF(OR(D176="",$E$7=""),"",$E$7)))</f>
        <v/>
      </c>
      <c r="F176" s="64"/>
      <c r="G176" s="2"/>
      <c r="H176" s="59" t="str">
        <f t="shared" si="9"/>
        <v/>
      </c>
      <c r="I176" s="59" t="str">
        <f t="shared" si="10"/>
        <v/>
      </c>
      <c r="J176" s="60" t="str">
        <f t="shared" si="11"/>
        <v/>
      </c>
    </row>
    <row r="177" spans="1:10" ht="17.25" customHeight="1" x14ac:dyDescent="0.2">
      <c r="A177" s="2"/>
      <c r="B177" s="22" t="str">
        <f>IF(ISNUMBER(D177),MAX($B$29:B176)+1,"")</f>
        <v/>
      </c>
      <c r="C177" s="62"/>
      <c r="D177" s="57"/>
      <c r="E177" s="50" t="str">
        <f>IF(AND(B177="",D177&lt;&gt;""),CONCATENATE("&lt;== ",Language!$B$48),IF(AND(B177&lt;&gt;"",F177&lt;&gt;"",ISNUMBER(F177)=FALSE()),CONCATENATE(Language!$B$48," ==&gt;"),IF(OR(D177="",$E$7=""),"",$E$7)))</f>
        <v/>
      </c>
      <c r="F177" s="64"/>
      <c r="G177" s="2"/>
      <c r="H177" s="59" t="str">
        <f t="shared" si="9"/>
        <v/>
      </c>
      <c r="I177" s="59" t="str">
        <f t="shared" si="10"/>
        <v/>
      </c>
      <c r="J177" s="60" t="str">
        <f t="shared" si="11"/>
        <v/>
      </c>
    </row>
    <row r="178" spans="1:10" ht="17.25" customHeight="1" x14ac:dyDescent="0.2">
      <c r="A178" s="2"/>
      <c r="B178" s="22" t="str">
        <f>IF(ISNUMBER(D178),MAX($B$29:B177)+1,"")</f>
        <v/>
      </c>
      <c r="C178" s="62"/>
      <c r="D178" s="57"/>
      <c r="E178" s="50" t="str">
        <f>IF(AND(B178="",D178&lt;&gt;""),CONCATENATE("&lt;== ",Language!$B$48),IF(AND(B178&lt;&gt;"",F178&lt;&gt;"",ISNUMBER(F178)=FALSE()),CONCATENATE(Language!$B$48," ==&gt;"),IF(OR(D178="",$E$7=""),"",$E$7)))</f>
        <v/>
      </c>
      <c r="F178" s="64"/>
      <c r="G178" s="2"/>
      <c r="H178" s="59" t="str">
        <f t="shared" si="9"/>
        <v/>
      </c>
      <c r="I178" s="59" t="str">
        <f t="shared" si="10"/>
        <v/>
      </c>
      <c r="J178" s="60" t="str">
        <f t="shared" si="11"/>
        <v/>
      </c>
    </row>
    <row r="179" spans="1:10" ht="17.25" customHeight="1" x14ac:dyDescent="0.2">
      <c r="A179" s="2"/>
      <c r="B179" s="22" t="str">
        <f>IF(ISNUMBER(D179),MAX($B$29:B178)+1,"")</f>
        <v/>
      </c>
      <c r="C179" s="62"/>
      <c r="D179" s="57"/>
      <c r="E179" s="50" t="str">
        <f>IF(AND(B179="",D179&lt;&gt;""),CONCATENATE("&lt;== ",Language!$B$48),IF(AND(B179&lt;&gt;"",F179&lt;&gt;"",ISNUMBER(F179)=FALSE()),CONCATENATE(Language!$B$48," ==&gt;"),IF(OR(D179="",$E$7=""),"",$E$7)))</f>
        <v/>
      </c>
      <c r="F179" s="64"/>
      <c r="G179" s="2"/>
      <c r="H179" s="59" t="str">
        <f t="shared" si="9"/>
        <v/>
      </c>
      <c r="I179" s="59" t="str">
        <f t="shared" si="10"/>
        <v/>
      </c>
      <c r="J179" s="60" t="str">
        <f t="shared" si="11"/>
        <v/>
      </c>
    </row>
    <row r="180" spans="1:10" ht="17.25" customHeight="1" x14ac:dyDescent="0.2">
      <c r="A180" s="2"/>
      <c r="B180" s="22" t="str">
        <f>IF(ISNUMBER(D180),MAX($B$29:B179)+1,"")</f>
        <v/>
      </c>
      <c r="C180" s="62"/>
      <c r="D180" s="57"/>
      <c r="E180" s="50" t="str">
        <f>IF(AND(B180="",D180&lt;&gt;""),CONCATENATE("&lt;== ",Language!$B$48),IF(AND(B180&lt;&gt;"",F180&lt;&gt;"",ISNUMBER(F180)=FALSE()),CONCATENATE(Language!$B$48," ==&gt;"),IF(OR(D180="",$E$7=""),"",$E$7)))</f>
        <v/>
      </c>
      <c r="F180" s="64"/>
      <c r="G180" s="2"/>
      <c r="H180" s="59" t="str">
        <f t="shared" si="9"/>
        <v/>
      </c>
      <c r="I180" s="59" t="str">
        <f t="shared" si="10"/>
        <v/>
      </c>
      <c r="J180" s="60" t="str">
        <f t="shared" si="11"/>
        <v/>
      </c>
    </row>
    <row r="181" spans="1:10" ht="17.25" customHeight="1" x14ac:dyDescent="0.2">
      <c r="A181" s="2"/>
      <c r="B181" s="22" t="str">
        <f>IF(ISNUMBER(D181),MAX($B$29:B180)+1,"")</f>
        <v/>
      </c>
      <c r="C181" s="62"/>
      <c r="D181" s="57"/>
      <c r="E181" s="50" t="str">
        <f>IF(AND(B181="",D181&lt;&gt;""),CONCATENATE("&lt;== ",Language!$B$48),IF(AND(B181&lt;&gt;"",F181&lt;&gt;"",ISNUMBER(F181)=FALSE()),CONCATENATE(Language!$B$48," ==&gt;"),IF(OR(D181="",$E$7=""),"",$E$7)))</f>
        <v/>
      </c>
      <c r="F181" s="64"/>
      <c r="G181" s="2"/>
      <c r="H181" s="59" t="str">
        <f t="shared" si="9"/>
        <v/>
      </c>
      <c r="I181" s="59" t="str">
        <f t="shared" si="10"/>
        <v/>
      </c>
      <c r="J181" s="60" t="str">
        <f t="shared" si="11"/>
        <v/>
      </c>
    </row>
    <row r="182" spans="1:10" ht="17.25" customHeight="1" x14ac:dyDescent="0.2">
      <c r="A182" s="2"/>
      <c r="B182" s="22" t="str">
        <f>IF(ISNUMBER(D182),MAX($B$29:B181)+1,"")</f>
        <v/>
      </c>
      <c r="C182" s="62"/>
      <c r="D182" s="57"/>
      <c r="E182" s="50" t="str">
        <f>IF(AND(B182="",D182&lt;&gt;""),CONCATENATE("&lt;== ",Language!$B$48),IF(AND(B182&lt;&gt;"",F182&lt;&gt;"",ISNUMBER(F182)=FALSE()),CONCATENATE(Language!$B$48," ==&gt;"),IF(OR(D182="",$E$7=""),"",$E$7)))</f>
        <v/>
      </c>
      <c r="F182" s="64"/>
      <c r="G182" s="2"/>
      <c r="H182" s="59" t="str">
        <f t="shared" si="9"/>
        <v/>
      </c>
      <c r="I182" s="59" t="str">
        <f t="shared" si="10"/>
        <v/>
      </c>
      <c r="J182" s="60" t="str">
        <f t="shared" si="11"/>
        <v/>
      </c>
    </row>
    <row r="183" spans="1:10" ht="17.25" customHeight="1" x14ac:dyDescent="0.2">
      <c r="A183" s="2"/>
      <c r="B183" s="22" t="str">
        <f>IF(ISNUMBER(D183),MAX($B$29:B182)+1,"")</f>
        <v/>
      </c>
      <c r="C183" s="62"/>
      <c r="D183" s="57"/>
      <c r="E183" s="50" t="str">
        <f>IF(AND(B183="",D183&lt;&gt;""),CONCATENATE("&lt;== ",Language!$B$48),IF(AND(B183&lt;&gt;"",F183&lt;&gt;"",ISNUMBER(F183)=FALSE()),CONCATENATE(Language!$B$48," ==&gt;"),IF(OR(D183="",$E$7=""),"",$E$7)))</f>
        <v/>
      </c>
      <c r="F183" s="64"/>
      <c r="G183" s="2"/>
      <c r="H183" s="59" t="str">
        <f t="shared" si="9"/>
        <v/>
      </c>
      <c r="I183" s="59" t="str">
        <f t="shared" si="10"/>
        <v/>
      </c>
      <c r="J183" s="60" t="str">
        <f t="shared" si="11"/>
        <v/>
      </c>
    </row>
    <row r="184" spans="1:10" ht="17.25" customHeight="1" x14ac:dyDescent="0.2">
      <c r="A184" s="2"/>
      <c r="B184" s="22" t="str">
        <f>IF(ISNUMBER(D184),MAX($B$29:B183)+1,"")</f>
        <v/>
      </c>
      <c r="C184" s="62"/>
      <c r="D184" s="57"/>
      <c r="E184" s="50" t="str">
        <f>IF(AND(B184="",D184&lt;&gt;""),CONCATENATE("&lt;== ",Language!$B$48),IF(AND(B184&lt;&gt;"",F184&lt;&gt;"",ISNUMBER(F184)=FALSE()),CONCATENATE(Language!$B$48," ==&gt;"),IF(OR(D184="",$E$7=""),"",$E$7)))</f>
        <v/>
      </c>
      <c r="F184" s="64"/>
      <c r="G184" s="2"/>
      <c r="H184" s="59" t="str">
        <f t="shared" si="9"/>
        <v/>
      </c>
      <c r="I184" s="59" t="str">
        <f t="shared" si="10"/>
        <v/>
      </c>
      <c r="J184" s="60" t="str">
        <f t="shared" si="11"/>
        <v/>
      </c>
    </row>
    <row r="185" spans="1:10" ht="17.25" customHeight="1" x14ac:dyDescent="0.2">
      <c r="A185" s="2"/>
      <c r="B185" s="22" t="str">
        <f>IF(ISNUMBER(D185),MAX($B$29:B184)+1,"")</f>
        <v/>
      </c>
      <c r="C185" s="62"/>
      <c r="D185" s="57"/>
      <c r="E185" s="50" t="str">
        <f>IF(AND(B185="",D185&lt;&gt;""),CONCATENATE("&lt;== ",Language!$B$48),IF(AND(B185&lt;&gt;"",F185&lt;&gt;"",ISNUMBER(F185)=FALSE()),CONCATENATE(Language!$B$48," ==&gt;"),IF(OR(D185="",$E$7=""),"",$E$7)))</f>
        <v/>
      </c>
      <c r="F185" s="64"/>
      <c r="G185" s="2"/>
      <c r="H185" s="59" t="str">
        <f t="shared" si="9"/>
        <v/>
      </c>
      <c r="I185" s="59" t="str">
        <f t="shared" si="10"/>
        <v/>
      </c>
      <c r="J185" s="60" t="str">
        <f t="shared" si="11"/>
        <v/>
      </c>
    </row>
    <row r="186" spans="1:10" ht="17.25" customHeight="1" x14ac:dyDescent="0.2">
      <c r="A186" s="2"/>
      <c r="B186" s="22" t="str">
        <f>IF(ISNUMBER(D186),MAX($B$29:B185)+1,"")</f>
        <v/>
      </c>
      <c r="C186" s="62"/>
      <c r="D186" s="57"/>
      <c r="E186" s="50" t="str">
        <f>IF(AND(B186="",D186&lt;&gt;""),CONCATENATE("&lt;== ",Language!$B$48),IF(AND(B186&lt;&gt;"",F186&lt;&gt;"",ISNUMBER(F186)=FALSE()),CONCATENATE(Language!$B$48," ==&gt;"),IF(OR(D186="",$E$7=""),"",$E$7)))</f>
        <v/>
      </c>
      <c r="F186" s="64"/>
      <c r="G186" s="2"/>
      <c r="H186" s="59" t="str">
        <f t="shared" si="9"/>
        <v/>
      </c>
      <c r="I186" s="59" t="str">
        <f t="shared" si="10"/>
        <v/>
      </c>
      <c r="J186" s="60" t="str">
        <f t="shared" si="11"/>
        <v/>
      </c>
    </row>
    <row r="187" spans="1:10" ht="17.25" customHeight="1" x14ac:dyDescent="0.2">
      <c r="A187" s="2"/>
      <c r="B187" s="22" t="str">
        <f>IF(ISNUMBER(D187),MAX($B$29:B186)+1,"")</f>
        <v/>
      </c>
      <c r="C187" s="62"/>
      <c r="D187" s="57"/>
      <c r="E187" s="50" t="str">
        <f>IF(AND(B187="",D187&lt;&gt;""),CONCATENATE("&lt;== ",Language!$B$48),IF(AND(B187&lt;&gt;"",F187&lt;&gt;"",ISNUMBER(F187)=FALSE()),CONCATENATE(Language!$B$48," ==&gt;"),IF(OR(D187="",$E$7=""),"",$E$7)))</f>
        <v/>
      </c>
      <c r="F187" s="64"/>
      <c r="G187" s="2"/>
      <c r="H187" s="59" t="str">
        <f t="shared" si="9"/>
        <v/>
      </c>
      <c r="I187" s="59" t="str">
        <f t="shared" si="10"/>
        <v/>
      </c>
      <c r="J187" s="60" t="str">
        <f t="shared" si="11"/>
        <v/>
      </c>
    </row>
    <row r="188" spans="1:10" ht="17.25" customHeight="1" x14ac:dyDescent="0.2">
      <c r="A188" s="2"/>
      <c r="B188" s="22" t="str">
        <f>IF(ISNUMBER(D188),MAX($B$29:B187)+1,"")</f>
        <v/>
      </c>
      <c r="C188" s="62"/>
      <c r="D188" s="57"/>
      <c r="E188" s="50" t="str">
        <f>IF(AND(B188="",D188&lt;&gt;""),CONCATENATE("&lt;== ",Language!$B$48),IF(AND(B188&lt;&gt;"",F188&lt;&gt;"",ISNUMBER(F188)=FALSE()),CONCATENATE(Language!$B$48," ==&gt;"),IF(OR(D188="",$E$7=""),"",$E$7)))</f>
        <v/>
      </c>
      <c r="F188" s="64"/>
      <c r="G188" s="2"/>
      <c r="H188" s="59" t="str">
        <f t="shared" si="9"/>
        <v/>
      </c>
      <c r="I188" s="59" t="str">
        <f t="shared" si="10"/>
        <v/>
      </c>
      <c r="J188" s="60" t="str">
        <f t="shared" si="11"/>
        <v/>
      </c>
    </row>
    <row r="189" spans="1:10" ht="17.25" customHeight="1" x14ac:dyDescent="0.2">
      <c r="A189" s="2"/>
      <c r="B189" s="22" t="str">
        <f>IF(ISNUMBER(D189),MAX($B$29:B188)+1,"")</f>
        <v/>
      </c>
      <c r="C189" s="62"/>
      <c r="D189" s="57"/>
      <c r="E189" s="50" t="str">
        <f>IF(AND(B189="",D189&lt;&gt;""),CONCATENATE("&lt;== ",Language!$B$48),IF(AND(B189&lt;&gt;"",F189&lt;&gt;"",ISNUMBER(F189)=FALSE()),CONCATENATE(Language!$B$48," ==&gt;"),IF(OR(D189="",$E$7=""),"",$E$7)))</f>
        <v/>
      </c>
      <c r="F189" s="64"/>
      <c r="G189" s="2"/>
      <c r="H189" s="59" t="str">
        <f t="shared" si="9"/>
        <v/>
      </c>
      <c r="I189" s="59" t="str">
        <f t="shared" si="10"/>
        <v/>
      </c>
      <c r="J189" s="60" t="str">
        <f t="shared" si="11"/>
        <v/>
      </c>
    </row>
    <row r="190" spans="1:10" ht="17.25" customHeight="1" x14ac:dyDescent="0.2">
      <c r="A190" s="2"/>
      <c r="B190" s="22" t="str">
        <f>IF(ISNUMBER(D190),MAX($B$29:B189)+1,"")</f>
        <v/>
      </c>
      <c r="C190" s="62"/>
      <c r="D190" s="57"/>
      <c r="E190" s="50" t="str">
        <f>IF(AND(B190="",D190&lt;&gt;""),CONCATENATE("&lt;== ",Language!$B$48),IF(AND(B190&lt;&gt;"",F190&lt;&gt;"",ISNUMBER(F190)=FALSE()),CONCATENATE(Language!$B$48," ==&gt;"),IF(OR(D190="",$E$7=""),"",$E$7)))</f>
        <v/>
      </c>
      <c r="F190" s="64"/>
      <c r="G190" s="2"/>
      <c r="H190" s="59" t="str">
        <f t="shared" si="9"/>
        <v/>
      </c>
      <c r="I190" s="59" t="str">
        <f t="shared" si="10"/>
        <v/>
      </c>
      <c r="J190" s="60" t="str">
        <f t="shared" si="11"/>
        <v/>
      </c>
    </row>
    <row r="191" spans="1:10" ht="17.25" customHeight="1" x14ac:dyDescent="0.2">
      <c r="A191" s="2"/>
      <c r="B191" s="22" t="str">
        <f>IF(ISNUMBER(D191),MAX($B$29:B190)+1,"")</f>
        <v/>
      </c>
      <c r="C191" s="62"/>
      <c r="D191" s="57"/>
      <c r="E191" s="50" t="str">
        <f>IF(AND(B191="",D191&lt;&gt;""),CONCATENATE("&lt;== ",Language!$B$48),IF(AND(B191&lt;&gt;"",F191&lt;&gt;"",ISNUMBER(F191)=FALSE()),CONCATENATE(Language!$B$48," ==&gt;"),IF(OR(D191="",$E$7=""),"",$E$7)))</f>
        <v/>
      </c>
      <c r="F191" s="64"/>
      <c r="G191" s="2"/>
      <c r="H191" s="59" t="str">
        <f t="shared" si="9"/>
        <v/>
      </c>
      <c r="I191" s="59" t="str">
        <f t="shared" si="10"/>
        <v/>
      </c>
      <c r="J191" s="60" t="str">
        <f t="shared" si="11"/>
        <v/>
      </c>
    </row>
    <row r="192" spans="1:10" ht="17.25" customHeight="1" x14ac:dyDescent="0.2">
      <c r="A192" s="2"/>
      <c r="B192" s="22" t="str">
        <f>IF(ISNUMBER(D192),MAX($B$29:B191)+1,"")</f>
        <v/>
      </c>
      <c r="C192" s="62"/>
      <c r="D192" s="57"/>
      <c r="E192" s="50" t="str">
        <f>IF(AND(B192="",D192&lt;&gt;""),CONCATENATE("&lt;== ",Language!$B$48),IF(AND(B192&lt;&gt;"",F192&lt;&gt;"",ISNUMBER(F192)=FALSE()),CONCATENATE(Language!$B$48," ==&gt;"),IF(OR(D192="",$E$7=""),"",$E$7)))</f>
        <v/>
      </c>
      <c r="F192" s="64"/>
      <c r="G192" s="2"/>
      <c r="H192" s="59" t="str">
        <f t="shared" si="9"/>
        <v/>
      </c>
      <c r="I192" s="59" t="str">
        <f t="shared" si="10"/>
        <v/>
      </c>
      <c r="J192" s="60" t="str">
        <f t="shared" si="11"/>
        <v/>
      </c>
    </row>
    <row r="193" spans="1:10" ht="17.25" customHeight="1" x14ac:dyDescent="0.2">
      <c r="A193" s="2"/>
      <c r="B193" s="22" t="str">
        <f>IF(ISNUMBER(D193),MAX($B$29:B192)+1,"")</f>
        <v/>
      </c>
      <c r="C193" s="62"/>
      <c r="D193" s="57"/>
      <c r="E193" s="50" t="str">
        <f>IF(AND(B193="",D193&lt;&gt;""),CONCATENATE("&lt;== ",Language!$B$48),IF(AND(B193&lt;&gt;"",F193&lt;&gt;"",ISNUMBER(F193)=FALSE()),CONCATENATE(Language!$B$48," ==&gt;"),IF(OR(D193="",$E$7=""),"",$E$7)))</f>
        <v/>
      </c>
      <c r="F193" s="64"/>
      <c r="G193" s="2"/>
      <c r="H193" s="59" t="str">
        <f t="shared" si="9"/>
        <v/>
      </c>
      <c r="I193" s="59" t="str">
        <f t="shared" si="10"/>
        <v/>
      </c>
      <c r="J193" s="60" t="str">
        <f t="shared" si="11"/>
        <v/>
      </c>
    </row>
    <row r="194" spans="1:10" ht="17.25" customHeight="1" x14ac:dyDescent="0.2">
      <c r="A194" s="2"/>
      <c r="B194" s="22" t="str">
        <f>IF(ISNUMBER(D194),MAX($B$29:B193)+1,"")</f>
        <v/>
      </c>
      <c r="C194" s="62"/>
      <c r="D194" s="57"/>
      <c r="E194" s="50" t="str">
        <f>IF(AND(B194="",D194&lt;&gt;""),CONCATENATE("&lt;== ",Language!$B$48),IF(AND(B194&lt;&gt;"",F194&lt;&gt;"",ISNUMBER(F194)=FALSE()),CONCATENATE(Language!$B$48," ==&gt;"),IF(OR(D194="",$E$7=""),"",$E$7)))</f>
        <v/>
      </c>
      <c r="F194" s="64"/>
      <c r="G194" s="2"/>
      <c r="H194" s="59" t="str">
        <f t="shared" si="9"/>
        <v/>
      </c>
      <c r="I194" s="59" t="str">
        <f t="shared" si="10"/>
        <v/>
      </c>
      <c r="J194" s="60" t="str">
        <f t="shared" si="11"/>
        <v/>
      </c>
    </row>
    <row r="195" spans="1:10" ht="17.25" customHeight="1" x14ac:dyDescent="0.2">
      <c r="A195" s="2"/>
      <c r="B195" s="22" t="str">
        <f>IF(ISNUMBER(D195),MAX($B$29:B194)+1,"")</f>
        <v/>
      </c>
      <c r="C195" s="62"/>
      <c r="D195" s="57"/>
      <c r="E195" s="50" t="str">
        <f>IF(AND(B195="",D195&lt;&gt;""),CONCATENATE("&lt;== ",Language!$B$48),IF(AND(B195&lt;&gt;"",F195&lt;&gt;"",ISNUMBER(F195)=FALSE()),CONCATENATE(Language!$B$48," ==&gt;"),IF(OR(D195="",$E$7=""),"",$E$7)))</f>
        <v/>
      </c>
      <c r="F195" s="64"/>
      <c r="G195" s="2"/>
      <c r="H195" s="59" t="str">
        <f t="shared" si="9"/>
        <v/>
      </c>
      <c r="I195" s="59" t="str">
        <f t="shared" si="10"/>
        <v/>
      </c>
      <c r="J195" s="60" t="str">
        <f t="shared" si="11"/>
        <v/>
      </c>
    </row>
    <row r="196" spans="1:10" ht="17.25" customHeight="1" x14ac:dyDescent="0.2">
      <c r="A196" s="2"/>
      <c r="B196" s="22" t="str">
        <f>IF(ISNUMBER(D196),MAX($B$29:B195)+1,"")</f>
        <v/>
      </c>
      <c r="C196" s="62"/>
      <c r="D196" s="57"/>
      <c r="E196" s="50" t="str">
        <f>IF(AND(B196="",D196&lt;&gt;""),CONCATENATE("&lt;== ",Language!$B$48),IF(AND(B196&lt;&gt;"",F196&lt;&gt;"",ISNUMBER(F196)=FALSE()),CONCATENATE(Language!$B$48," ==&gt;"),IF(OR(D196="",$E$7=""),"",$E$7)))</f>
        <v/>
      </c>
      <c r="F196" s="64"/>
      <c r="G196" s="2"/>
      <c r="H196" s="59" t="str">
        <f t="shared" si="9"/>
        <v/>
      </c>
      <c r="I196" s="59" t="str">
        <f t="shared" si="10"/>
        <v/>
      </c>
      <c r="J196" s="60" t="str">
        <f t="shared" si="11"/>
        <v/>
      </c>
    </row>
    <row r="197" spans="1:10" ht="17.25" customHeight="1" x14ac:dyDescent="0.2">
      <c r="A197" s="2"/>
      <c r="B197" s="22" t="str">
        <f>IF(ISNUMBER(D197),MAX($B$29:B196)+1,"")</f>
        <v/>
      </c>
      <c r="C197" s="62"/>
      <c r="D197" s="57"/>
      <c r="E197" s="50" t="str">
        <f>IF(AND(B197="",D197&lt;&gt;""),CONCATENATE("&lt;== ",Language!$B$48),IF(AND(B197&lt;&gt;"",F197&lt;&gt;"",ISNUMBER(F197)=FALSE()),CONCATENATE(Language!$B$48," ==&gt;"),IF(OR(D197="",$E$7=""),"",$E$7)))</f>
        <v/>
      </c>
      <c r="F197" s="64"/>
      <c r="G197" s="2"/>
      <c r="H197" s="59" t="str">
        <f t="shared" si="9"/>
        <v/>
      </c>
      <c r="I197" s="59" t="str">
        <f t="shared" si="10"/>
        <v/>
      </c>
      <c r="J197" s="60" t="str">
        <f t="shared" si="11"/>
        <v/>
      </c>
    </row>
    <row r="198" spans="1:10" ht="17.25" customHeight="1" x14ac:dyDescent="0.2">
      <c r="A198" s="2"/>
      <c r="B198" s="22" t="str">
        <f>IF(ISNUMBER(D198),MAX($B$29:B197)+1,"")</f>
        <v/>
      </c>
      <c r="C198" s="62"/>
      <c r="D198" s="57"/>
      <c r="E198" s="50" t="str">
        <f>IF(AND(B198="",D198&lt;&gt;""),CONCATENATE("&lt;== ",Language!$B$48),IF(AND(B198&lt;&gt;"",F198&lt;&gt;"",ISNUMBER(F198)=FALSE()),CONCATENATE(Language!$B$48," ==&gt;"),IF(OR(D198="",$E$7=""),"",$E$7)))</f>
        <v/>
      </c>
      <c r="F198" s="64"/>
      <c r="G198" s="2"/>
      <c r="H198" s="59" t="str">
        <f t="shared" si="9"/>
        <v/>
      </c>
      <c r="I198" s="59" t="str">
        <f t="shared" si="10"/>
        <v/>
      </c>
      <c r="J198" s="60" t="str">
        <f t="shared" si="11"/>
        <v/>
      </c>
    </row>
    <row r="199" spans="1:10" ht="17.25" customHeight="1" x14ac:dyDescent="0.2">
      <c r="A199" s="2"/>
      <c r="B199" s="22" t="str">
        <f>IF(ISNUMBER(D199),MAX($B$29:B198)+1,"")</f>
        <v/>
      </c>
      <c r="C199" s="62"/>
      <c r="D199" s="57"/>
      <c r="E199" s="50" t="str">
        <f>IF(AND(B199="",D199&lt;&gt;""),CONCATENATE("&lt;== ",Language!$B$48),IF(AND(B199&lt;&gt;"",F199&lt;&gt;"",ISNUMBER(F199)=FALSE()),CONCATENATE(Language!$B$48," ==&gt;"),IF(OR(D199="",$E$7=""),"",$E$7)))</f>
        <v/>
      </c>
      <c r="F199" s="64"/>
      <c r="G199" s="2"/>
      <c r="H199" s="59" t="str">
        <f t="shared" si="9"/>
        <v/>
      </c>
      <c r="I199" s="59" t="str">
        <f t="shared" si="10"/>
        <v/>
      </c>
      <c r="J199" s="60" t="str">
        <f t="shared" si="11"/>
        <v/>
      </c>
    </row>
    <row r="200" spans="1:10" ht="17.25" customHeight="1" x14ac:dyDescent="0.2">
      <c r="A200" s="2"/>
      <c r="B200" s="22" t="str">
        <f>IF(ISNUMBER(D200),MAX($B$29:B199)+1,"")</f>
        <v/>
      </c>
      <c r="C200" s="62"/>
      <c r="D200" s="57"/>
      <c r="E200" s="50" t="str">
        <f>IF(AND(B200="",D200&lt;&gt;""),CONCATENATE("&lt;== ",Language!$B$48),IF(AND(B200&lt;&gt;"",F200&lt;&gt;"",ISNUMBER(F200)=FALSE()),CONCATENATE(Language!$B$48," ==&gt;"),IF(OR(D200="",$E$7=""),"",$E$7)))</f>
        <v/>
      </c>
      <c r="F200" s="64"/>
      <c r="G200" s="2"/>
      <c r="H200" s="59" t="str">
        <f t="shared" si="9"/>
        <v/>
      </c>
      <c r="I200" s="59" t="str">
        <f t="shared" si="10"/>
        <v/>
      </c>
      <c r="J200" s="60" t="str">
        <f t="shared" si="11"/>
        <v/>
      </c>
    </row>
    <row r="201" spans="1:10" ht="17.25" customHeight="1" x14ac:dyDescent="0.2">
      <c r="A201" s="2"/>
      <c r="B201" s="22" t="str">
        <f>IF(ISNUMBER(D201),MAX($B$29:B200)+1,"")</f>
        <v/>
      </c>
      <c r="C201" s="62"/>
      <c r="D201" s="57"/>
      <c r="E201" s="50" t="str">
        <f>IF(AND(B201="",D201&lt;&gt;""),CONCATENATE("&lt;== ",Language!$B$48),IF(AND(B201&lt;&gt;"",F201&lt;&gt;"",ISNUMBER(F201)=FALSE()),CONCATENATE(Language!$B$48," ==&gt;"),IF(OR(D201="",$E$7=""),"",$E$7)))</f>
        <v/>
      </c>
      <c r="F201" s="64"/>
      <c r="G201" s="2"/>
      <c r="H201" s="59" t="str">
        <f t="shared" si="9"/>
        <v/>
      </c>
      <c r="I201" s="59" t="str">
        <f t="shared" si="10"/>
        <v/>
      </c>
      <c r="J201" s="60" t="str">
        <f t="shared" si="11"/>
        <v/>
      </c>
    </row>
    <row r="202" spans="1:10" ht="17.25" customHeight="1" x14ac:dyDescent="0.2">
      <c r="A202" s="2"/>
      <c r="B202" s="22" t="str">
        <f>IF(ISNUMBER(D202),MAX($B$29:B201)+1,"")</f>
        <v/>
      </c>
      <c r="C202" s="62"/>
      <c r="D202" s="57"/>
      <c r="E202" s="50" t="str">
        <f>IF(AND(B202="",D202&lt;&gt;""),CONCATENATE("&lt;== ",Language!$B$48),IF(AND(B202&lt;&gt;"",F202&lt;&gt;"",ISNUMBER(F202)=FALSE()),CONCATENATE(Language!$B$48," ==&gt;"),IF(OR(D202="",$E$7=""),"",$E$7)))</f>
        <v/>
      </c>
      <c r="F202" s="64"/>
      <c r="G202" s="2"/>
      <c r="H202" s="59" t="str">
        <f t="shared" si="9"/>
        <v/>
      </c>
      <c r="I202" s="59" t="str">
        <f t="shared" si="10"/>
        <v/>
      </c>
      <c r="J202" s="60" t="str">
        <f t="shared" si="11"/>
        <v/>
      </c>
    </row>
    <row r="203" spans="1:10" ht="17.25" customHeight="1" x14ac:dyDescent="0.2">
      <c r="A203" s="2"/>
      <c r="B203" s="22" t="str">
        <f>IF(ISNUMBER(D203),MAX($B$29:B202)+1,"")</f>
        <v/>
      </c>
      <c r="C203" s="62"/>
      <c r="D203" s="57"/>
      <c r="E203" s="50" t="str">
        <f>IF(AND(B203="",D203&lt;&gt;""),CONCATENATE("&lt;== ",Language!$B$48),IF(AND(B203&lt;&gt;"",F203&lt;&gt;"",ISNUMBER(F203)=FALSE()),CONCATENATE(Language!$B$48," ==&gt;"),IF(OR(D203="",$E$7=""),"",$E$7)))</f>
        <v/>
      </c>
      <c r="F203" s="64"/>
      <c r="G203" s="2"/>
      <c r="H203" s="59" t="str">
        <f t="shared" si="9"/>
        <v/>
      </c>
      <c r="I203" s="59" t="str">
        <f t="shared" si="10"/>
        <v/>
      </c>
      <c r="J203" s="60" t="str">
        <f t="shared" si="11"/>
        <v/>
      </c>
    </row>
    <row r="204" spans="1:10" ht="17.25" customHeight="1" x14ac:dyDescent="0.2">
      <c r="A204" s="2"/>
      <c r="B204" s="22" t="str">
        <f>IF(ISNUMBER(D204),MAX($B$29:B203)+1,"")</f>
        <v/>
      </c>
      <c r="C204" s="62"/>
      <c r="D204" s="57"/>
      <c r="E204" s="50" t="str">
        <f>IF(AND(B204="",D204&lt;&gt;""),CONCATENATE("&lt;== ",Language!$B$48),IF(AND(B204&lt;&gt;"",F204&lt;&gt;"",ISNUMBER(F204)=FALSE()),CONCATENATE(Language!$B$48," ==&gt;"),IF(OR(D204="",$E$7=""),"",$E$7)))</f>
        <v/>
      </c>
      <c r="F204" s="64"/>
      <c r="G204" s="2"/>
      <c r="H204" s="59" t="str">
        <f t="shared" si="9"/>
        <v/>
      </c>
      <c r="I204" s="59" t="str">
        <f t="shared" si="10"/>
        <v/>
      </c>
      <c r="J204" s="60" t="str">
        <f t="shared" si="11"/>
        <v/>
      </c>
    </row>
    <row r="205" spans="1:10" ht="17.25" customHeight="1" x14ac:dyDescent="0.2">
      <c r="A205" s="2"/>
      <c r="B205" s="22" t="str">
        <f>IF(ISNUMBER(D205),MAX($B$29:B204)+1,"")</f>
        <v/>
      </c>
      <c r="C205" s="62"/>
      <c r="D205" s="57"/>
      <c r="E205" s="50" t="str">
        <f>IF(AND(B205="",D205&lt;&gt;""),CONCATENATE("&lt;== ",Language!$B$48),IF(AND(B205&lt;&gt;"",F205&lt;&gt;"",ISNUMBER(F205)=FALSE()),CONCATENATE(Language!$B$48," ==&gt;"),IF(OR(D205="",$E$7=""),"",$E$7)))</f>
        <v/>
      </c>
      <c r="F205" s="64"/>
      <c r="G205" s="2"/>
      <c r="H205" s="59" t="str">
        <f t="shared" si="9"/>
        <v/>
      </c>
      <c r="I205" s="59" t="str">
        <f t="shared" si="10"/>
        <v/>
      </c>
      <c r="J205" s="60" t="str">
        <f t="shared" si="11"/>
        <v/>
      </c>
    </row>
    <row r="206" spans="1:10" ht="17.25" customHeight="1" x14ac:dyDescent="0.2">
      <c r="A206" s="2"/>
      <c r="B206" s="22" t="str">
        <f>IF(ISNUMBER(D206),MAX($B$29:B205)+1,"")</f>
        <v/>
      </c>
      <c r="C206" s="62"/>
      <c r="D206" s="57"/>
      <c r="E206" s="50" t="str">
        <f>IF(AND(B206="",D206&lt;&gt;""),CONCATENATE("&lt;== ",Language!$B$48),IF(AND(B206&lt;&gt;"",F206&lt;&gt;"",ISNUMBER(F206)=FALSE()),CONCATENATE(Language!$B$48," ==&gt;"),IF(OR(D206="",$E$7=""),"",$E$7)))</f>
        <v/>
      </c>
      <c r="F206" s="64"/>
      <c r="G206" s="2"/>
      <c r="H206" s="59" t="str">
        <f t="shared" si="9"/>
        <v/>
      </c>
      <c r="I206" s="59" t="str">
        <f t="shared" si="10"/>
        <v/>
      </c>
      <c r="J206" s="60" t="str">
        <f t="shared" si="11"/>
        <v/>
      </c>
    </row>
    <row r="207" spans="1:10" ht="17.25" customHeight="1" x14ac:dyDescent="0.2">
      <c r="A207" s="2"/>
      <c r="B207" s="22" t="str">
        <f>IF(ISNUMBER(D207),MAX($B$29:B206)+1,"")</f>
        <v/>
      </c>
      <c r="C207" s="62"/>
      <c r="D207" s="57"/>
      <c r="E207" s="50" t="str">
        <f>IF(AND(B207="",D207&lt;&gt;""),CONCATENATE("&lt;== ",Language!$B$48),IF(AND(B207&lt;&gt;"",F207&lt;&gt;"",ISNUMBER(F207)=FALSE()),CONCATENATE(Language!$B$48," ==&gt;"),IF(OR(D207="",$E$7=""),"",$E$7)))</f>
        <v/>
      </c>
      <c r="F207" s="64"/>
      <c r="G207" s="2"/>
      <c r="H207" s="59" t="str">
        <f t="shared" si="9"/>
        <v/>
      </c>
      <c r="I207" s="59" t="str">
        <f t="shared" si="10"/>
        <v/>
      </c>
      <c r="J207" s="60" t="str">
        <f t="shared" si="11"/>
        <v/>
      </c>
    </row>
    <row r="208" spans="1:10" ht="17.25" customHeight="1" x14ac:dyDescent="0.2">
      <c r="A208" s="2"/>
      <c r="B208" s="22" t="str">
        <f>IF(ISNUMBER(D208),MAX($B$29:B207)+1,"")</f>
        <v/>
      </c>
      <c r="C208" s="62"/>
      <c r="D208" s="57"/>
      <c r="E208" s="50" t="str">
        <f>IF(AND(B208="",D208&lt;&gt;""),CONCATENATE("&lt;== ",Language!$B$48),IF(AND(B208&lt;&gt;"",F208&lt;&gt;"",ISNUMBER(F208)=FALSE()),CONCATENATE(Language!$B$48," ==&gt;"),IF(OR(D208="",$E$7=""),"",$E$7)))</f>
        <v/>
      </c>
      <c r="F208" s="64"/>
      <c r="G208" s="2"/>
      <c r="H208" s="59" t="str">
        <f t="shared" si="9"/>
        <v/>
      </c>
      <c r="I208" s="59" t="str">
        <f t="shared" si="10"/>
        <v/>
      </c>
      <c r="J208" s="60" t="str">
        <f t="shared" si="11"/>
        <v/>
      </c>
    </row>
    <row r="209" spans="1:10" ht="17.25" customHeight="1" x14ac:dyDescent="0.2">
      <c r="A209" s="2"/>
      <c r="B209" s="22" t="str">
        <f>IF(ISNUMBER(D209),MAX($B$29:B208)+1,"")</f>
        <v/>
      </c>
      <c r="C209" s="62"/>
      <c r="D209" s="57"/>
      <c r="E209" s="50" t="str">
        <f>IF(AND(B209="",D209&lt;&gt;""),CONCATENATE("&lt;== ",Language!$B$48),IF(AND(B209&lt;&gt;"",F209&lt;&gt;"",ISNUMBER(F209)=FALSE()),CONCATENATE(Language!$B$48," ==&gt;"),IF(OR(D209="",$E$7=""),"",$E$7)))</f>
        <v/>
      </c>
      <c r="F209" s="64"/>
      <c r="G209" s="2"/>
      <c r="H209" s="59" t="str">
        <f t="shared" si="9"/>
        <v/>
      </c>
      <c r="I209" s="59" t="str">
        <f t="shared" si="10"/>
        <v/>
      </c>
      <c r="J209" s="60" t="str">
        <f t="shared" si="11"/>
        <v/>
      </c>
    </row>
    <row r="210" spans="1:10" ht="17.25" customHeight="1" x14ac:dyDescent="0.2">
      <c r="A210" s="2"/>
      <c r="B210" s="22" t="str">
        <f>IF(ISNUMBER(D210),MAX($B$29:B209)+1,"")</f>
        <v/>
      </c>
      <c r="C210" s="62"/>
      <c r="D210" s="57"/>
      <c r="E210" s="50" t="str">
        <f>IF(AND(B210="",D210&lt;&gt;""),CONCATENATE("&lt;== ",Language!$B$48),IF(AND(B210&lt;&gt;"",F210&lt;&gt;"",ISNUMBER(F210)=FALSE()),CONCATENATE(Language!$B$48," ==&gt;"),IF(OR(D210="",$E$7=""),"",$E$7)))</f>
        <v/>
      </c>
      <c r="F210" s="64"/>
      <c r="G210" s="2"/>
      <c r="H210" s="59" t="str">
        <f t="shared" si="9"/>
        <v/>
      </c>
      <c r="I210" s="59" t="str">
        <f t="shared" si="10"/>
        <v/>
      </c>
      <c r="J210" s="60" t="str">
        <f t="shared" si="11"/>
        <v/>
      </c>
    </row>
    <row r="211" spans="1:10" ht="17.25" customHeight="1" x14ac:dyDescent="0.2">
      <c r="A211" s="2"/>
      <c r="B211" s="22" t="str">
        <f>IF(ISNUMBER(D211),MAX($B$29:B210)+1,"")</f>
        <v/>
      </c>
      <c r="C211" s="62"/>
      <c r="D211" s="57"/>
      <c r="E211" s="50" t="str">
        <f>IF(AND(B211="",D211&lt;&gt;""),CONCATENATE("&lt;== ",Language!$B$48),IF(AND(B211&lt;&gt;"",F211&lt;&gt;"",ISNUMBER(F211)=FALSE()),CONCATENATE(Language!$B$48," ==&gt;"),IF(OR(D211="",$E$7=""),"",$E$7)))</f>
        <v/>
      </c>
      <c r="F211" s="64"/>
      <c r="G211" s="2"/>
      <c r="H211" s="59" t="str">
        <f t="shared" si="9"/>
        <v/>
      </c>
      <c r="I211" s="59" t="str">
        <f t="shared" si="10"/>
        <v/>
      </c>
      <c r="J211" s="60" t="str">
        <f t="shared" si="11"/>
        <v/>
      </c>
    </row>
    <row r="212" spans="1:10" ht="17.25" customHeight="1" x14ac:dyDescent="0.2">
      <c r="A212" s="2"/>
      <c r="B212" s="22" t="str">
        <f>IF(ISNUMBER(D212),MAX($B$29:B211)+1,"")</f>
        <v/>
      </c>
      <c r="C212" s="62"/>
      <c r="D212" s="57"/>
      <c r="E212" s="50" t="str">
        <f>IF(AND(B212="",D212&lt;&gt;""),CONCATENATE("&lt;== ",Language!$B$48),IF(AND(B212&lt;&gt;"",F212&lt;&gt;"",ISNUMBER(F212)=FALSE()),CONCATENATE(Language!$B$48," ==&gt;"),IF(OR(D212="",$E$7=""),"",$E$7)))</f>
        <v/>
      </c>
      <c r="F212" s="64"/>
      <c r="G212" s="2"/>
      <c r="H212" s="59" t="str">
        <f t="shared" si="9"/>
        <v/>
      </c>
      <c r="I212" s="59" t="str">
        <f t="shared" si="10"/>
        <v/>
      </c>
      <c r="J212" s="60" t="str">
        <f t="shared" si="11"/>
        <v/>
      </c>
    </row>
    <row r="213" spans="1:10" ht="17.25" customHeight="1" x14ac:dyDescent="0.2">
      <c r="A213" s="2"/>
      <c r="B213" s="22" t="str">
        <f>IF(ISNUMBER(D213),MAX($B$29:B212)+1,"")</f>
        <v/>
      </c>
      <c r="C213" s="62"/>
      <c r="D213" s="57"/>
      <c r="E213" s="50" t="str">
        <f>IF(AND(B213="",D213&lt;&gt;""),CONCATENATE("&lt;== ",Language!$B$48),IF(AND(B213&lt;&gt;"",F213&lt;&gt;"",ISNUMBER(F213)=FALSE()),CONCATENATE(Language!$B$48," ==&gt;"),IF(OR(D213="",$E$7=""),"",$E$7)))</f>
        <v/>
      </c>
      <c r="F213" s="64"/>
      <c r="G213" s="2"/>
      <c r="H213" s="59" t="str">
        <f t="shared" si="9"/>
        <v/>
      </c>
      <c r="I213" s="59" t="str">
        <f t="shared" si="10"/>
        <v/>
      </c>
      <c r="J213" s="60" t="str">
        <f t="shared" si="11"/>
        <v/>
      </c>
    </row>
    <row r="214" spans="1:10" ht="17.25" customHeight="1" x14ac:dyDescent="0.2">
      <c r="A214" s="2"/>
      <c r="B214" s="22" t="str">
        <f>IF(ISNUMBER(D214),MAX($B$29:B213)+1,"")</f>
        <v/>
      </c>
      <c r="C214" s="62"/>
      <c r="D214" s="57"/>
      <c r="E214" s="50" t="str">
        <f>IF(AND(B214="",D214&lt;&gt;""),CONCATENATE("&lt;== ",Language!$B$48),IF(AND(B214&lt;&gt;"",F214&lt;&gt;"",ISNUMBER(F214)=FALSE()),CONCATENATE(Language!$B$48," ==&gt;"),IF(OR(D214="",$E$7=""),"",$E$7)))</f>
        <v/>
      </c>
      <c r="F214" s="64"/>
      <c r="G214" s="2"/>
      <c r="H214" s="59" t="str">
        <f t="shared" si="9"/>
        <v/>
      </c>
      <c r="I214" s="59" t="str">
        <f t="shared" si="10"/>
        <v/>
      </c>
      <c r="J214" s="60" t="str">
        <f t="shared" si="11"/>
        <v/>
      </c>
    </row>
    <row r="215" spans="1:10" ht="17.25" customHeight="1" x14ac:dyDescent="0.2">
      <c r="A215" s="2"/>
      <c r="B215" s="22" t="str">
        <f>IF(ISNUMBER(D215),MAX($B$29:B214)+1,"")</f>
        <v/>
      </c>
      <c r="C215" s="62"/>
      <c r="D215" s="57"/>
      <c r="E215" s="50" t="str">
        <f>IF(AND(B215="",D215&lt;&gt;""),CONCATENATE("&lt;== ",Language!$B$48),IF(AND(B215&lt;&gt;"",F215&lt;&gt;"",ISNUMBER(F215)=FALSE()),CONCATENATE(Language!$B$48," ==&gt;"),IF(OR(D215="",$E$7=""),"",$E$7)))</f>
        <v/>
      </c>
      <c r="F215" s="64"/>
      <c r="G215" s="2"/>
      <c r="H215" s="59" t="str">
        <f t="shared" si="9"/>
        <v/>
      </c>
      <c r="I215" s="59" t="str">
        <f t="shared" si="10"/>
        <v/>
      </c>
      <c r="J215" s="60" t="str">
        <f t="shared" si="11"/>
        <v/>
      </c>
    </row>
    <row r="216" spans="1:10" ht="17.25" customHeight="1" x14ac:dyDescent="0.2">
      <c r="A216" s="2"/>
      <c r="B216" s="22" t="str">
        <f>IF(ISNUMBER(D216),MAX($B$29:B215)+1,"")</f>
        <v/>
      </c>
      <c r="C216" s="62"/>
      <c r="D216" s="57"/>
      <c r="E216" s="50" t="str">
        <f>IF(AND(B216="",D216&lt;&gt;""),CONCATENATE("&lt;== ",Language!$B$48),IF(AND(B216&lt;&gt;"",F216&lt;&gt;"",ISNUMBER(F216)=FALSE()),CONCATENATE(Language!$B$48," ==&gt;"),IF(OR(D216="",$E$7=""),"",$E$7)))</f>
        <v/>
      </c>
      <c r="F216" s="64"/>
      <c r="G216" s="2"/>
      <c r="H216" s="59" t="str">
        <f t="shared" si="9"/>
        <v/>
      </c>
      <c r="I216" s="59" t="str">
        <f t="shared" si="10"/>
        <v/>
      </c>
      <c r="J216" s="60" t="str">
        <f t="shared" si="11"/>
        <v/>
      </c>
    </row>
    <row r="217" spans="1:10" ht="17.25" customHeight="1" x14ac:dyDescent="0.2">
      <c r="A217" s="2"/>
      <c r="B217" s="22" t="str">
        <f>IF(ISNUMBER(D217),MAX($B$29:B216)+1,"")</f>
        <v/>
      </c>
      <c r="C217" s="62"/>
      <c r="D217" s="57"/>
      <c r="E217" s="50" t="str">
        <f>IF(AND(B217="",D217&lt;&gt;""),CONCATENATE("&lt;== ",Language!$B$48),IF(AND(B217&lt;&gt;"",F217&lt;&gt;"",ISNUMBER(F217)=FALSE()),CONCATENATE(Language!$B$48," ==&gt;"),IF(OR(D217="",$E$7=""),"",$E$7)))</f>
        <v/>
      </c>
      <c r="F217" s="64"/>
      <c r="G217" s="2"/>
      <c r="H217" s="59" t="str">
        <f t="shared" si="9"/>
        <v/>
      </c>
      <c r="I217" s="59" t="str">
        <f t="shared" si="10"/>
        <v/>
      </c>
      <c r="J217" s="60" t="str">
        <f t="shared" si="11"/>
        <v/>
      </c>
    </row>
    <row r="218" spans="1:10" ht="17.25" customHeight="1" x14ac:dyDescent="0.2">
      <c r="A218" s="2"/>
      <c r="B218" s="22" t="str">
        <f>IF(ISNUMBER(D218),MAX($B$29:B217)+1,"")</f>
        <v/>
      </c>
      <c r="C218" s="62"/>
      <c r="D218" s="57"/>
      <c r="E218" s="50" t="str">
        <f>IF(AND(B218="",D218&lt;&gt;""),CONCATENATE("&lt;== ",Language!$B$48),IF(AND(B218&lt;&gt;"",F218&lt;&gt;"",ISNUMBER(F218)=FALSE()),CONCATENATE(Language!$B$48," ==&gt;"),IF(OR(D218="",$E$7=""),"",$E$7)))</f>
        <v/>
      </c>
      <c r="F218" s="64"/>
      <c r="G218" s="2"/>
      <c r="H218" s="59" t="str">
        <f t="shared" si="9"/>
        <v/>
      </c>
      <c r="I218" s="59" t="str">
        <f t="shared" si="10"/>
        <v/>
      </c>
      <c r="J218" s="60" t="str">
        <f t="shared" si="11"/>
        <v/>
      </c>
    </row>
    <row r="219" spans="1:10" ht="17.25" customHeight="1" x14ac:dyDescent="0.2">
      <c r="A219" s="2"/>
      <c r="B219" s="22" t="str">
        <f>IF(ISNUMBER(D219),MAX($B$29:B218)+1,"")</f>
        <v/>
      </c>
      <c r="C219" s="62"/>
      <c r="D219" s="57"/>
      <c r="E219" s="50" t="str">
        <f>IF(AND(B219="",D219&lt;&gt;""),CONCATENATE("&lt;== ",Language!$B$48),IF(AND(B219&lt;&gt;"",F219&lt;&gt;"",ISNUMBER(F219)=FALSE()),CONCATENATE(Language!$B$48," ==&gt;"),IF(OR(D219="",$E$7=""),"",$E$7)))</f>
        <v/>
      </c>
      <c r="F219" s="64"/>
      <c r="G219" s="2"/>
      <c r="H219" s="59" t="str">
        <f t="shared" si="9"/>
        <v/>
      </c>
      <c r="I219" s="59" t="str">
        <f t="shared" si="10"/>
        <v/>
      </c>
      <c r="J219" s="60" t="str">
        <f t="shared" si="11"/>
        <v/>
      </c>
    </row>
    <row r="220" spans="1:10" ht="17.25" customHeight="1" x14ac:dyDescent="0.2">
      <c r="A220" s="2"/>
      <c r="B220" s="22" t="str">
        <f>IF(ISNUMBER(D220),MAX($B$29:B219)+1,"")</f>
        <v/>
      </c>
      <c r="C220" s="62"/>
      <c r="D220" s="57"/>
      <c r="E220" s="50" t="str">
        <f>IF(AND(B220="",D220&lt;&gt;""),CONCATENATE("&lt;== ",Language!$B$48),IF(AND(B220&lt;&gt;"",F220&lt;&gt;"",ISNUMBER(F220)=FALSE()),CONCATENATE(Language!$B$48," ==&gt;"),IF(OR(D220="",$E$7=""),"",$E$7)))</f>
        <v/>
      </c>
      <c r="F220" s="64"/>
      <c r="G220" s="2"/>
      <c r="H220" s="59" t="str">
        <f t="shared" si="9"/>
        <v/>
      </c>
      <c r="I220" s="59" t="str">
        <f t="shared" si="10"/>
        <v/>
      </c>
      <c r="J220" s="60" t="str">
        <f t="shared" si="11"/>
        <v/>
      </c>
    </row>
    <row r="221" spans="1:10" ht="17.25" customHeight="1" x14ac:dyDescent="0.2">
      <c r="A221" s="2"/>
      <c r="B221" s="22" t="str">
        <f>IF(ISNUMBER(D221),MAX($B$29:B220)+1,"")</f>
        <v/>
      </c>
      <c r="C221" s="62"/>
      <c r="D221" s="57"/>
      <c r="E221" s="50" t="str">
        <f>IF(AND(B221="",D221&lt;&gt;""),CONCATENATE("&lt;== ",Language!$B$48),IF(AND(B221&lt;&gt;"",F221&lt;&gt;"",ISNUMBER(F221)=FALSE()),CONCATENATE(Language!$B$48," ==&gt;"),IF(OR(D221="",$E$7=""),"",$E$7)))</f>
        <v/>
      </c>
      <c r="F221" s="64"/>
      <c r="G221" s="2"/>
      <c r="H221" s="59" t="str">
        <f t="shared" si="9"/>
        <v/>
      </c>
      <c r="I221" s="59" t="str">
        <f t="shared" si="10"/>
        <v/>
      </c>
      <c r="J221" s="60" t="str">
        <f t="shared" si="11"/>
        <v/>
      </c>
    </row>
    <row r="222" spans="1:10" ht="17.25" customHeight="1" x14ac:dyDescent="0.2">
      <c r="A222" s="2"/>
      <c r="B222" s="22" t="str">
        <f>IF(ISNUMBER(D222),MAX($B$29:B221)+1,"")</f>
        <v/>
      </c>
      <c r="C222" s="62"/>
      <c r="D222" s="57"/>
      <c r="E222" s="50" t="str">
        <f>IF(AND(B222="",D222&lt;&gt;""),CONCATENATE("&lt;== ",Language!$B$48),IF(AND(B222&lt;&gt;"",F222&lt;&gt;"",ISNUMBER(F222)=FALSE()),CONCATENATE(Language!$B$48," ==&gt;"),IF(OR(D222="",$E$7=""),"",$E$7)))</f>
        <v/>
      </c>
      <c r="F222" s="64"/>
      <c r="G222" s="2"/>
      <c r="H222" s="59" t="str">
        <f t="shared" si="9"/>
        <v/>
      </c>
      <c r="I222" s="59" t="str">
        <f t="shared" si="10"/>
        <v/>
      </c>
      <c r="J222" s="60" t="str">
        <f t="shared" si="11"/>
        <v/>
      </c>
    </row>
    <row r="223" spans="1:10" ht="17.25" customHeight="1" x14ac:dyDescent="0.2">
      <c r="A223" s="2"/>
      <c r="B223" s="22" t="str">
        <f>IF(ISNUMBER(D223),MAX($B$29:B222)+1,"")</f>
        <v/>
      </c>
      <c r="C223" s="62"/>
      <c r="D223" s="57"/>
      <c r="E223" s="50" t="str">
        <f>IF(AND(B223="",D223&lt;&gt;""),CONCATENATE("&lt;== ",Language!$B$48),IF(AND(B223&lt;&gt;"",F223&lt;&gt;"",ISNUMBER(F223)=FALSE()),CONCATENATE(Language!$B$48," ==&gt;"),IF(OR(D223="",$E$7=""),"",$E$7)))</f>
        <v/>
      </c>
      <c r="F223" s="64"/>
      <c r="G223" s="2"/>
      <c r="H223" s="59" t="str">
        <f t="shared" si="9"/>
        <v/>
      </c>
      <c r="I223" s="59" t="str">
        <f t="shared" si="10"/>
        <v/>
      </c>
      <c r="J223" s="60" t="str">
        <f t="shared" si="11"/>
        <v/>
      </c>
    </row>
    <row r="224" spans="1:10" ht="17.25" customHeight="1" x14ac:dyDescent="0.2">
      <c r="A224" s="2"/>
      <c r="B224" s="22" t="str">
        <f>IF(ISNUMBER(D224),MAX($B$29:B223)+1,"")</f>
        <v/>
      </c>
      <c r="C224" s="62"/>
      <c r="D224" s="57"/>
      <c r="E224" s="50" t="str">
        <f>IF(AND(B224="",D224&lt;&gt;""),CONCATENATE("&lt;== ",Language!$B$48),IF(AND(B224&lt;&gt;"",F224&lt;&gt;"",ISNUMBER(F224)=FALSE()),CONCATENATE(Language!$B$48," ==&gt;"),IF(OR(D224="",$E$7=""),"",$E$7)))</f>
        <v/>
      </c>
      <c r="F224" s="64"/>
      <c r="G224" s="2"/>
      <c r="H224" s="59" t="str">
        <f t="shared" si="9"/>
        <v/>
      </c>
      <c r="I224" s="59" t="str">
        <f t="shared" si="10"/>
        <v/>
      </c>
      <c r="J224" s="60" t="str">
        <f t="shared" si="11"/>
        <v/>
      </c>
    </row>
    <row r="225" spans="1:10" ht="17.25" customHeight="1" x14ac:dyDescent="0.2">
      <c r="A225" s="2"/>
      <c r="B225" s="22" t="str">
        <f>IF(ISNUMBER(D225),MAX($B$29:B224)+1,"")</f>
        <v/>
      </c>
      <c r="C225" s="62"/>
      <c r="D225" s="57"/>
      <c r="E225" s="50" t="str">
        <f>IF(AND(B225="",D225&lt;&gt;""),CONCATENATE("&lt;== ",Language!$B$48),IF(AND(B225&lt;&gt;"",F225&lt;&gt;"",ISNUMBER(F225)=FALSE()),CONCATENATE(Language!$B$48," ==&gt;"),IF(OR(D225="",$E$7=""),"",$E$7)))</f>
        <v/>
      </c>
      <c r="F225" s="64"/>
      <c r="G225" s="2"/>
      <c r="H225" s="59" t="str">
        <f t="shared" si="9"/>
        <v/>
      </c>
      <c r="I225" s="59" t="str">
        <f t="shared" si="10"/>
        <v/>
      </c>
      <c r="J225" s="60" t="str">
        <f t="shared" si="11"/>
        <v/>
      </c>
    </row>
    <row r="226" spans="1:10" ht="17.25" customHeight="1" x14ac:dyDescent="0.2">
      <c r="A226" s="2"/>
      <c r="B226" s="22" t="str">
        <f>IF(ISNUMBER(D226),MAX($B$29:B225)+1,"")</f>
        <v/>
      </c>
      <c r="C226" s="62"/>
      <c r="D226" s="57"/>
      <c r="E226" s="50" t="str">
        <f>IF(AND(B226="",D226&lt;&gt;""),CONCATENATE("&lt;== ",Language!$B$48),IF(AND(B226&lt;&gt;"",F226&lt;&gt;"",ISNUMBER(F226)=FALSE()),CONCATENATE(Language!$B$48," ==&gt;"),IF(OR(D226="",$E$7=""),"",$E$7)))</f>
        <v/>
      </c>
      <c r="F226" s="64"/>
      <c r="G226" s="2"/>
      <c r="H226" s="59" t="str">
        <f t="shared" si="9"/>
        <v/>
      </c>
      <c r="I226" s="59" t="str">
        <f t="shared" si="10"/>
        <v/>
      </c>
      <c r="J226" s="60" t="str">
        <f t="shared" si="11"/>
        <v/>
      </c>
    </row>
    <row r="227" spans="1:10" ht="17.25" customHeight="1" x14ac:dyDescent="0.2">
      <c r="A227" s="2"/>
      <c r="B227" s="22" t="str">
        <f>IF(ISNUMBER(D227),MAX($B$29:B226)+1,"")</f>
        <v/>
      </c>
      <c r="C227" s="62"/>
      <c r="D227" s="57"/>
      <c r="E227" s="50" t="str">
        <f>IF(AND(B227="",D227&lt;&gt;""),CONCATENATE("&lt;== ",Language!$B$48),IF(AND(B227&lt;&gt;"",F227&lt;&gt;"",ISNUMBER(F227)=FALSE()),CONCATENATE(Language!$B$48," ==&gt;"),IF(OR(D227="",$E$7=""),"",$E$7)))</f>
        <v/>
      </c>
      <c r="F227" s="64"/>
      <c r="G227" s="2"/>
      <c r="H227" s="59" t="str">
        <f t="shared" si="9"/>
        <v/>
      </c>
      <c r="I227" s="59" t="str">
        <f t="shared" si="10"/>
        <v/>
      </c>
      <c r="J227" s="60" t="str">
        <f t="shared" si="11"/>
        <v/>
      </c>
    </row>
    <row r="228" spans="1:10" ht="17.25" customHeight="1" x14ac:dyDescent="0.2">
      <c r="A228" s="2"/>
      <c r="B228" s="22" t="str">
        <f>IF(ISNUMBER(D228),MAX($B$29:B227)+1,"")</f>
        <v/>
      </c>
      <c r="C228" s="62"/>
      <c r="D228" s="57"/>
      <c r="E228" s="50" t="str">
        <f>IF(AND(B228="",D228&lt;&gt;""),CONCATENATE("&lt;== ",Language!$B$48),IF(AND(B228&lt;&gt;"",F228&lt;&gt;"",ISNUMBER(F228)=FALSE()),CONCATENATE(Language!$B$48," ==&gt;"),IF(OR(D228="",$E$7=""),"",$E$7)))</f>
        <v/>
      </c>
      <c r="F228" s="64"/>
      <c r="G228" s="2"/>
      <c r="H228" s="59" t="str">
        <f t="shared" si="9"/>
        <v/>
      </c>
      <c r="I228" s="59" t="str">
        <f t="shared" si="10"/>
        <v/>
      </c>
      <c r="J228" s="60" t="str">
        <f t="shared" si="11"/>
        <v/>
      </c>
    </row>
    <row r="229" spans="1:10" ht="17.25" customHeight="1" x14ac:dyDescent="0.2">
      <c r="A229" s="2"/>
      <c r="B229" s="22" t="str">
        <f>IF(ISNUMBER(D229),MAX($B$29:B228)+1,"")</f>
        <v/>
      </c>
      <c r="C229" s="62"/>
      <c r="D229" s="57"/>
      <c r="E229" s="50" t="str">
        <f>IF(AND(B229="",D229&lt;&gt;""),CONCATENATE("&lt;== ",Language!$B$48),IF(AND(B229&lt;&gt;"",F229&lt;&gt;"",ISNUMBER(F229)=FALSE()),CONCATENATE(Language!$B$48," ==&gt;"),IF(OR(D229="",$E$7=""),"",$E$7)))</f>
        <v/>
      </c>
      <c r="F229" s="64"/>
      <c r="G229" s="2"/>
      <c r="H229" s="59" t="str">
        <f t="shared" ref="H229:H292" si="12">IF(J229="","",F229)</f>
        <v/>
      </c>
      <c r="I229" s="59" t="str">
        <f t="shared" ref="I229:I292" si="13">IF(J229="","",D229*F229)</f>
        <v/>
      </c>
      <c r="J229" s="60" t="str">
        <f t="shared" ref="J229:J292" si="14">IF(ISNUMBER((D229/$E$11*F229*$E$12*$E$13)^2),(D229/$E$11*F229*$E$12*$E$13)^2,"")</f>
        <v/>
      </c>
    </row>
    <row r="230" spans="1:10" ht="17.25" customHeight="1" x14ac:dyDescent="0.2">
      <c r="A230" s="2"/>
      <c r="B230" s="22" t="str">
        <f>IF(ISNUMBER(D230),MAX($B$29:B229)+1,"")</f>
        <v/>
      </c>
      <c r="C230" s="62"/>
      <c r="D230" s="57"/>
      <c r="E230" s="50" t="str">
        <f>IF(AND(B230="",D230&lt;&gt;""),CONCATENATE("&lt;== ",Language!$B$48),IF(AND(B230&lt;&gt;"",F230&lt;&gt;"",ISNUMBER(F230)=FALSE()),CONCATENATE(Language!$B$48," ==&gt;"),IF(OR(D230="",$E$7=""),"",$E$7)))</f>
        <v/>
      </c>
      <c r="F230" s="64"/>
      <c r="G230" s="2"/>
      <c r="H230" s="59" t="str">
        <f t="shared" si="12"/>
        <v/>
      </c>
      <c r="I230" s="59" t="str">
        <f t="shared" si="13"/>
        <v/>
      </c>
      <c r="J230" s="60" t="str">
        <f t="shared" si="14"/>
        <v/>
      </c>
    </row>
    <row r="231" spans="1:10" ht="17.25" customHeight="1" x14ac:dyDescent="0.2">
      <c r="A231" s="2"/>
      <c r="B231" s="22" t="str">
        <f>IF(ISNUMBER(D231),MAX($B$29:B230)+1,"")</f>
        <v/>
      </c>
      <c r="C231" s="62"/>
      <c r="D231" s="57"/>
      <c r="E231" s="50" t="str">
        <f>IF(AND(B231="",D231&lt;&gt;""),CONCATENATE("&lt;== ",Language!$B$48),IF(AND(B231&lt;&gt;"",F231&lt;&gt;"",ISNUMBER(F231)=FALSE()),CONCATENATE(Language!$B$48," ==&gt;"),IF(OR(D231="",$E$7=""),"",$E$7)))</f>
        <v/>
      </c>
      <c r="F231" s="64"/>
      <c r="G231" s="2"/>
      <c r="H231" s="59" t="str">
        <f t="shared" si="12"/>
        <v/>
      </c>
      <c r="I231" s="59" t="str">
        <f t="shared" si="13"/>
        <v/>
      </c>
      <c r="J231" s="60" t="str">
        <f t="shared" si="14"/>
        <v/>
      </c>
    </row>
    <row r="232" spans="1:10" ht="17.25" customHeight="1" x14ac:dyDescent="0.2">
      <c r="A232" s="2"/>
      <c r="B232" s="22" t="str">
        <f>IF(ISNUMBER(D232),MAX($B$29:B231)+1,"")</f>
        <v/>
      </c>
      <c r="C232" s="62"/>
      <c r="D232" s="57"/>
      <c r="E232" s="50" t="str">
        <f>IF(AND(B232="",D232&lt;&gt;""),CONCATENATE("&lt;== ",Language!$B$48),IF(AND(B232&lt;&gt;"",F232&lt;&gt;"",ISNUMBER(F232)=FALSE()),CONCATENATE(Language!$B$48," ==&gt;"),IF(OR(D232="",$E$7=""),"",$E$7)))</f>
        <v/>
      </c>
      <c r="F232" s="64"/>
      <c r="G232" s="2"/>
      <c r="H232" s="59" t="str">
        <f t="shared" si="12"/>
        <v/>
      </c>
      <c r="I232" s="59" t="str">
        <f t="shared" si="13"/>
        <v/>
      </c>
      <c r="J232" s="60" t="str">
        <f t="shared" si="14"/>
        <v/>
      </c>
    </row>
    <row r="233" spans="1:10" ht="17.25" customHeight="1" x14ac:dyDescent="0.2">
      <c r="A233" s="2"/>
      <c r="B233" s="22" t="str">
        <f>IF(ISNUMBER(D233),MAX($B$29:B232)+1,"")</f>
        <v/>
      </c>
      <c r="C233" s="62"/>
      <c r="D233" s="57"/>
      <c r="E233" s="50" t="str">
        <f>IF(AND(B233="",D233&lt;&gt;""),CONCATENATE("&lt;== ",Language!$B$48),IF(AND(B233&lt;&gt;"",F233&lt;&gt;"",ISNUMBER(F233)=FALSE()),CONCATENATE(Language!$B$48," ==&gt;"),IF(OR(D233="",$E$7=""),"",$E$7)))</f>
        <v/>
      </c>
      <c r="F233" s="64"/>
      <c r="G233" s="2"/>
      <c r="H233" s="59" t="str">
        <f t="shared" si="12"/>
        <v/>
      </c>
      <c r="I233" s="59" t="str">
        <f t="shared" si="13"/>
        <v/>
      </c>
      <c r="J233" s="60" t="str">
        <f t="shared" si="14"/>
        <v/>
      </c>
    </row>
    <row r="234" spans="1:10" ht="17.25" customHeight="1" x14ac:dyDescent="0.2">
      <c r="A234" s="2"/>
      <c r="B234" s="22" t="str">
        <f>IF(ISNUMBER(D234),MAX($B$29:B233)+1,"")</f>
        <v/>
      </c>
      <c r="C234" s="62"/>
      <c r="D234" s="57"/>
      <c r="E234" s="50" t="str">
        <f>IF(AND(B234="",D234&lt;&gt;""),CONCATENATE("&lt;== ",Language!$B$48),IF(AND(B234&lt;&gt;"",F234&lt;&gt;"",ISNUMBER(F234)=FALSE()),CONCATENATE(Language!$B$48," ==&gt;"),IF(OR(D234="",$E$7=""),"",$E$7)))</f>
        <v/>
      </c>
      <c r="F234" s="64"/>
      <c r="G234" s="2"/>
      <c r="H234" s="59" t="str">
        <f t="shared" si="12"/>
        <v/>
      </c>
      <c r="I234" s="59" t="str">
        <f t="shared" si="13"/>
        <v/>
      </c>
      <c r="J234" s="60" t="str">
        <f t="shared" si="14"/>
        <v/>
      </c>
    </row>
    <row r="235" spans="1:10" ht="17.25" customHeight="1" x14ac:dyDescent="0.2">
      <c r="A235" s="2"/>
      <c r="B235" s="22" t="str">
        <f>IF(ISNUMBER(D235),MAX($B$29:B234)+1,"")</f>
        <v/>
      </c>
      <c r="C235" s="62"/>
      <c r="D235" s="57"/>
      <c r="E235" s="50" t="str">
        <f>IF(AND(B235="",D235&lt;&gt;""),CONCATENATE("&lt;== ",Language!$B$48),IF(AND(B235&lt;&gt;"",F235&lt;&gt;"",ISNUMBER(F235)=FALSE()),CONCATENATE(Language!$B$48," ==&gt;"),IF(OR(D235="",$E$7=""),"",$E$7)))</f>
        <v/>
      </c>
      <c r="F235" s="64"/>
      <c r="G235" s="2"/>
      <c r="H235" s="59" t="str">
        <f t="shared" si="12"/>
        <v/>
      </c>
      <c r="I235" s="59" t="str">
        <f t="shared" si="13"/>
        <v/>
      </c>
      <c r="J235" s="60" t="str">
        <f t="shared" si="14"/>
        <v/>
      </c>
    </row>
    <row r="236" spans="1:10" ht="17.25" customHeight="1" x14ac:dyDescent="0.2">
      <c r="A236" s="2"/>
      <c r="B236" s="22" t="str">
        <f>IF(ISNUMBER(D236),MAX($B$29:B235)+1,"")</f>
        <v/>
      </c>
      <c r="C236" s="62"/>
      <c r="D236" s="57"/>
      <c r="E236" s="50" t="str">
        <f>IF(AND(B236="",D236&lt;&gt;""),CONCATENATE("&lt;== ",Language!$B$48),IF(AND(B236&lt;&gt;"",F236&lt;&gt;"",ISNUMBER(F236)=FALSE()),CONCATENATE(Language!$B$48," ==&gt;"),IF(OR(D236="",$E$7=""),"",$E$7)))</f>
        <v/>
      </c>
      <c r="F236" s="64"/>
      <c r="G236" s="2"/>
      <c r="H236" s="59" t="str">
        <f t="shared" si="12"/>
        <v/>
      </c>
      <c r="I236" s="59" t="str">
        <f t="shared" si="13"/>
        <v/>
      </c>
      <c r="J236" s="60" t="str">
        <f t="shared" si="14"/>
        <v/>
      </c>
    </row>
    <row r="237" spans="1:10" ht="17.25" customHeight="1" x14ac:dyDescent="0.2">
      <c r="A237" s="2"/>
      <c r="B237" s="22" t="str">
        <f>IF(ISNUMBER(D237),MAX($B$29:B236)+1,"")</f>
        <v/>
      </c>
      <c r="C237" s="62"/>
      <c r="D237" s="57"/>
      <c r="E237" s="50" t="str">
        <f>IF(AND(B237="",D237&lt;&gt;""),CONCATENATE("&lt;== ",Language!$B$48),IF(AND(B237&lt;&gt;"",F237&lt;&gt;"",ISNUMBER(F237)=FALSE()),CONCATENATE(Language!$B$48," ==&gt;"),IF(OR(D237="",$E$7=""),"",$E$7)))</f>
        <v/>
      </c>
      <c r="F237" s="64"/>
      <c r="G237" s="2"/>
      <c r="H237" s="59" t="str">
        <f t="shared" si="12"/>
        <v/>
      </c>
      <c r="I237" s="59" t="str">
        <f t="shared" si="13"/>
        <v/>
      </c>
      <c r="J237" s="60" t="str">
        <f t="shared" si="14"/>
        <v/>
      </c>
    </row>
    <row r="238" spans="1:10" ht="17.25" customHeight="1" x14ac:dyDescent="0.2">
      <c r="A238" s="2"/>
      <c r="B238" s="22" t="str">
        <f>IF(ISNUMBER(D238),MAX($B$29:B237)+1,"")</f>
        <v/>
      </c>
      <c r="C238" s="62"/>
      <c r="D238" s="57"/>
      <c r="E238" s="50" t="str">
        <f>IF(AND(B238="",D238&lt;&gt;""),CONCATENATE("&lt;== ",Language!$B$48),IF(AND(B238&lt;&gt;"",F238&lt;&gt;"",ISNUMBER(F238)=FALSE()),CONCATENATE(Language!$B$48," ==&gt;"),IF(OR(D238="",$E$7=""),"",$E$7)))</f>
        <v/>
      </c>
      <c r="F238" s="64"/>
      <c r="G238" s="2"/>
      <c r="H238" s="59" t="str">
        <f t="shared" si="12"/>
        <v/>
      </c>
      <c r="I238" s="59" t="str">
        <f t="shared" si="13"/>
        <v/>
      </c>
      <c r="J238" s="60" t="str">
        <f t="shared" si="14"/>
        <v/>
      </c>
    </row>
    <row r="239" spans="1:10" ht="17.25" customHeight="1" x14ac:dyDescent="0.2">
      <c r="A239" s="2"/>
      <c r="B239" s="22" t="str">
        <f>IF(ISNUMBER(D239),MAX($B$29:B238)+1,"")</f>
        <v/>
      </c>
      <c r="C239" s="62"/>
      <c r="D239" s="57"/>
      <c r="E239" s="50" t="str">
        <f>IF(AND(B239="",D239&lt;&gt;""),CONCATENATE("&lt;== ",Language!$B$48),IF(AND(B239&lt;&gt;"",F239&lt;&gt;"",ISNUMBER(F239)=FALSE()),CONCATENATE(Language!$B$48," ==&gt;"),IF(OR(D239="",$E$7=""),"",$E$7)))</f>
        <v/>
      </c>
      <c r="F239" s="64"/>
      <c r="G239" s="2"/>
      <c r="H239" s="59" t="str">
        <f t="shared" si="12"/>
        <v/>
      </c>
      <c r="I239" s="59" t="str">
        <f t="shared" si="13"/>
        <v/>
      </c>
      <c r="J239" s="60" t="str">
        <f t="shared" si="14"/>
        <v/>
      </c>
    </row>
    <row r="240" spans="1:10" ht="17.25" customHeight="1" x14ac:dyDescent="0.2">
      <c r="A240" s="2"/>
      <c r="B240" s="22" t="str">
        <f>IF(ISNUMBER(D240),MAX($B$29:B239)+1,"")</f>
        <v/>
      </c>
      <c r="C240" s="62"/>
      <c r="D240" s="57"/>
      <c r="E240" s="50" t="str">
        <f>IF(AND(B240="",D240&lt;&gt;""),CONCATENATE("&lt;== ",Language!$B$48),IF(AND(B240&lt;&gt;"",F240&lt;&gt;"",ISNUMBER(F240)=FALSE()),CONCATENATE(Language!$B$48," ==&gt;"),IF(OR(D240="",$E$7=""),"",$E$7)))</f>
        <v/>
      </c>
      <c r="F240" s="64"/>
      <c r="G240" s="2"/>
      <c r="H240" s="59" t="str">
        <f t="shared" si="12"/>
        <v/>
      </c>
      <c r="I240" s="59" t="str">
        <f t="shared" si="13"/>
        <v/>
      </c>
      <c r="J240" s="60" t="str">
        <f t="shared" si="14"/>
        <v/>
      </c>
    </row>
    <row r="241" spans="1:10" ht="17.25" customHeight="1" x14ac:dyDescent="0.2">
      <c r="A241" s="2"/>
      <c r="B241" s="22" t="str">
        <f>IF(ISNUMBER(D241),MAX($B$29:B240)+1,"")</f>
        <v/>
      </c>
      <c r="C241" s="62"/>
      <c r="D241" s="57"/>
      <c r="E241" s="50" t="str">
        <f>IF(AND(B241="",D241&lt;&gt;""),CONCATENATE("&lt;== ",Language!$B$48),IF(AND(B241&lt;&gt;"",F241&lt;&gt;"",ISNUMBER(F241)=FALSE()),CONCATENATE(Language!$B$48," ==&gt;"),IF(OR(D241="",$E$7=""),"",$E$7)))</f>
        <v/>
      </c>
      <c r="F241" s="64"/>
      <c r="G241" s="2"/>
      <c r="H241" s="59" t="str">
        <f t="shared" si="12"/>
        <v/>
      </c>
      <c r="I241" s="59" t="str">
        <f t="shared" si="13"/>
        <v/>
      </c>
      <c r="J241" s="60" t="str">
        <f t="shared" si="14"/>
        <v/>
      </c>
    </row>
    <row r="242" spans="1:10" ht="17.25" customHeight="1" x14ac:dyDescent="0.2">
      <c r="A242" s="2"/>
      <c r="B242" s="22" t="str">
        <f>IF(ISNUMBER(D242),MAX($B$29:B241)+1,"")</f>
        <v/>
      </c>
      <c r="C242" s="62"/>
      <c r="D242" s="57"/>
      <c r="E242" s="50" t="str">
        <f>IF(AND(B242="",D242&lt;&gt;""),CONCATENATE("&lt;== ",Language!$B$48),IF(AND(B242&lt;&gt;"",F242&lt;&gt;"",ISNUMBER(F242)=FALSE()),CONCATENATE(Language!$B$48," ==&gt;"),IF(OR(D242="",$E$7=""),"",$E$7)))</f>
        <v/>
      </c>
      <c r="F242" s="64"/>
      <c r="G242" s="2"/>
      <c r="H242" s="59" t="str">
        <f t="shared" si="12"/>
        <v/>
      </c>
      <c r="I242" s="59" t="str">
        <f t="shared" si="13"/>
        <v/>
      </c>
      <c r="J242" s="60" t="str">
        <f t="shared" si="14"/>
        <v/>
      </c>
    </row>
    <row r="243" spans="1:10" ht="17.25" customHeight="1" x14ac:dyDescent="0.2">
      <c r="A243" s="2"/>
      <c r="B243" s="22" t="str">
        <f>IF(ISNUMBER(D243),MAX($B$29:B242)+1,"")</f>
        <v/>
      </c>
      <c r="C243" s="62"/>
      <c r="D243" s="57"/>
      <c r="E243" s="50" t="str">
        <f>IF(AND(B243="",D243&lt;&gt;""),CONCATENATE("&lt;== ",Language!$B$48),IF(AND(B243&lt;&gt;"",F243&lt;&gt;"",ISNUMBER(F243)=FALSE()),CONCATENATE(Language!$B$48," ==&gt;"),IF(OR(D243="",$E$7=""),"",$E$7)))</f>
        <v/>
      </c>
      <c r="F243" s="64"/>
      <c r="G243" s="2"/>
      <c r="H243" s="59" t="str">
        <f t="shared" si="12"/>
        <v/>
      </c>
      <c r="I243" s="59" t="str">
        <f t="shared" si="13"/>
        <v/>
      </c>
      <c r="J243" s="60" t="str">
        <f t="shared" si="14"/>
        <v/>
      </c>
    </row>
    <row r="244" spans="1:10" ht="17.25" customHeight="1" x14ac:dyDescent="0.2">
      <c r="A244" s="2"/>
      <c r="B244" s="22" t="str">
        <f>IF(ISNUMBER(D244),MAX($B$29:B243)+1,"")</f>
        <v/>
      </c>
      <c r="C244" s="62"/>
      <c r="D244" s="57"/>
      <c r="E244" s="50" t="str">
        <f>IF(AND(B244="",D244&lt;&gt;""),CONCATENATE("&lt;== ",Language!$B$48),IF(AND(B244&lt;&gt;"",F244&lt;&gt;"",ISNUMBER(F244)=FALSE()),CONCATENATE(Language!$B$48," ==&gt;"),IF(OR(D244="",$E$7=""),"",$E$7)))</f>
        <v/>
      </c>
      <c r="F244" s="64"/>
      <c r="G244" s="2"/>
      <c r="H244" s="59" t="str">
        <f t="shared" si="12"/>
        <v/>
      </c>
      <c r="I244" s="59" t="str">
        <f t="shared" si="13"/>
        <v/>
      </c>
      <c r="J244" s="60" t="str">
        <f t="shared" si="14"/>
        <v/>
      </c>
    </row>
    <row r="245" spans="1:10" ht="17.25" customHeight="1" x14ac:dyDescent="0.2">
      <c r="A245" s="2"/>
      <c r="B245" s="22" t="str">
        <f>IF(ISNUMBER(D245),MAX($B$29:B244)+1,"")</f>
        <v/>
      </c>
      <c r="C245" s="62"/>
      <c r="D245" s="57"/>
      <c r="E245" s="50" t="str">
        <f>IF(AND(B245="",D245&lt;&gt;""),CONCATENATE("&lt;== ",Language!$B$48),IF(AND(B245&lt;&gt;"",F245&lt;&gt;"",ISNUMBER(F245)=FALSE()),CONCATENATE(Language!$B$48," ==&gt;"),IF(OR(D245="",$E$7=""),"",$E$7)))</f>
        <v/>
      </c>
      <c r="F245" s="64"/>
      <c r="G245" s="2"/>
      <c r="H245" s="59" t="str">
        <f t="shared" si="12"/>
        <v/>
      </c>
      <c r="I245" s="59" t="str">
        <f t="shared" si="13"/>
        <v/>
      </c>
      <c r="J245" s="60" t="str">
        <f t="shared" si="14"/>
        <v/>
      </c>
    </row>
    <row r="246" spans="1:10" ht="17.25" customHeight="1" x14ac:dyDescent="0.2">
      <c r="A246" s="2"/>
      <c r="B246" s="22" t="str">
        <f>IF(ISNUMBER(D246),MAX($B$29:B245)+1,"")</f>
        <v/>
      </c>
      <c r="C246" s="62"/>
      <c r="D246" s="57"/>
      <c r="E246" s="50" t="str">
        <f>IF(AND(B246="",D246&lt;&gt;""),CONCATENATE("&lt;== ",Language!$B$48),IF(AND(B246&lt;&gt;"",F246&lt;&gt;"",ISNUMBER(F246)=FALSE()),CONCATENATE(Language!$B$48," ==&gt;"),IF(OR(D246="",$E$7=""),"",$E$7)))</f>
        <v/>
      </c>
      <c r="F246" s="64"/>
      <c r="G246" s="2"/>
      <c r="H246" s="59" t="str">
        <f t="shared" si="12"/>
        <v/>
      </c>
      <c r="I246" s="59" t="str">
        <f t="shared" si="13"/>
        <v/>
      </c>
      <c r="J246" s="60" t="str">
        <f t="shared" si="14"/>
        <v/>
      </c>
    </row>
    <row r="247" spans="1:10" ht="17.25" customHeight="1" x14ac:dyDescent="0.2">
      <c r="A247" s="2"/>
      <c r="B247" s="22" t="str">
        <f>IF(ISNUMBER(D247),MAX($B$29:B246)+1,"")</f>
        <v/>
      </c>
      <c r="C247" s="62"/>
      <c r="D247" s="57"/>
      <c r="E247" s="50" t="str">
        <f>IF(AND(B247="",D247&lt;&gt;""),CONCATENATE("&lt;== ",Language!$B$48),IF(AND(B247&lt;&gt;"",F247&lt;&gt;"",ISNUMBER(F247)=FALSE()),CONCATENATE(Language!$B$48," ==&gt;"),IF(OR(D247="",$E$7=""),"",$E$7)))</f>
        <v/>
      </c>
      <c r="F247" s="64"/>
      <c r="G247" s="2"/>
      <c r="H247" s="59" t="str">
        <f t="shared" si="12"/>
        <v/>
      </c>
      <c r="I247" s="59" t="str">
        <f t="shared" si="13"/>
        <v/>
      </c>
      <c r="J247" s="60" t="str">
        <f t="shared" si="14"/>
        <v/>
      </c>
    </row>
    <row r="248" spans="1:10" ht="17.25" customHeight="1" x14ac:dyDescent="0.2">
      <c r="A248" s="2"/>
      <c r="B248" s="22" t="str">
        <f>IF(ISNUMBER(D248),MAX($B$29:B247)+1,"")</f>
        <v/>
      </c>
      <c r="C248" s="62"/>
      <c r="D248" s="57"/>
      <c r="E248" s="50" t="str">
        <f>IF(AND(B248="",D248&lt;&gt;""),CONCATENATE("&lt;== ",Language!$B$48),IF(AND(B248&lt;&gt;"",F248&lt;&gt;"",ISNUMBER(F248)=FALSE()),CONCATENATE(Language!$B$48," ==&gt;"),IF(OR(D248="",$E$7=""),"",$E$7)))</f>
        <v/>
      </c>
      <c r="F248" s="64"/>
      <c r="G248" s="2"/>
      <c r="H248" s="59" t="str">
        <f t="shared" si="12"/>
        <v/>
      </c>
      <c r="I248" s="59" t="str">
        <f t="shared" si="13"/>
        <v/>
      </c>
      <c r="J248" s="60" t="str">
        <f t="shared" si="14"/>
        <v/>
      </c>
    </row>
    <row r="249" spans="1:10" ht="17.25" customHeight="1" x14ac:dyDescent="0.2">
      <c r="A249" s="2"/>
      <c r="B249" s="22" t="str">
        <f>IF(ISNUMBER(D249),MAX($B$29:B248)+1,"")</f>
        <v/>
      </c>
      <c r="C249" s="62"/>
      <c r="D249" s="57"/>
      <c r="E249" s="50" t="str">
        <f>IF(AND(B249="",D249&lt;&gt;""),CONCATENATE("&lt;== ",Language!$B$48),IF(AND(B249&lt;&gt;"",F249&lt;&gt;"",ISNUMBER(F249)=FALSE()),CONCATENATE(Language!$B$48," ==&gt;"),IF(OR(D249="",$E$7=""),"",$E$7)))</f>
        <v/>
      </c>
      <c r="F249" s="64"/>
      <c r="G249" s="2"/>
      <c r="H249" s="59" t="str">
        <f t="shared" si="12"/>
        <v/>
      </c>
      <c r="I249" s="59" t="str">
        <f t="shared" si="13"/>
        <v/>
      </c>
      <c r="J249" s="60" t="str">
        <f t="shared" si="14"/>
        <v/>
      </c>
    </row>
    <row r="250" spans="1:10" ht="17.25" customHeight="1" x14ac:dyDescent="0.2">
      <c r="A250" s="2"/>
      <c r="B250" s="22" t="str">
        <f>IF(ISNUMBER(D250),MAX($B$29:B249)+1,"")</f>
        <v/>
      </c>
      <c r="C250" s="62"/>
      <c r="D250" s="57"/>
      <c r="E250" s="50" t="str">
        <f>IF(AND(B250="",D250&lt;&gt;""),CONCATENATE("&lt;== ",Language!$B$48),IF(AND(B250&lt;&gt;"",F250&lt;&gt;"",ISNUMBER(F250)=FALSE()),CONCATENATE(Language!$B$48," ==&gt;"),IF(OR(D250="",$E$7=""),"",$E$7)))</f>
        <v/>
      </c>
      <c r="F250" s="64"/>
      <c r="G250" s="2"/>
      <c r="H250" s="59" t="str">
        <f t="shared" si="12"/>
        <v/>
      </c>
      <c r="I250" s="59" t="str">
        <f t="shared" si="13"/>
        <v/>
      </c>
      <c r="J250" s="60" t="str">
        <f t="shared" si="14"/>
        <v/>
      </c>
    </row>
    <row r="251" spans="1:10" ht="17.25" customHeight="1" x14ac:dyDescent="0.2">
      <c r="A251" s="2"/>
      <c r="B251" s="22" t="str">
        <f>IF(ISNUMBER(D251),MAX($B$29:B250)+1,"")</f>
        <v/>
      </c>
      <c r="C251" s="62"/>
      <c r="D251" s="57"/>
      <c r="E251" s="50" t="str">
        <f>IF(AND(B251="",D251&lt;&gt;""),CONCATENATE("&lt;== ",Language!$B$48),IF(AND(B251&lt;&gt;"",F251&lt;&gt;"",ISNUMBER(F251)=FALSE()),CONCATENATE(Language!$B$48," ==&gt;"),IF(OR(D251="",$E$7=""),"",$E$7)))</f>
        <v/>
      </c>
      <c r="F251" s="64"/>
      <c r="G251" s="2"/>
      <c r="H251" s="59" t="str">
        <f t="shared" si="12"/>
        <v/>
      </c>
      <c r="I251" s="59" t="str">
        <f t="shared" si="13"/>
        <v/>
      </c>
      <c r="J251" s="60" t="str">
        <f t="shared" si="14"/>
        <v/>
      </c>
    </row>
    <row r="252" spans="1:10" ht="17.25" customHeight="1" x14ac:dyDescent="0.2">
      <c r="A252" s="2"/>
      <c r="B252" s="22" t="str">
        <f>IF(ISNUMBER(D252),MAX($B$29:B251)+1,"")</f>
        <v/>
      </c>
      <c r="C252" s="62"/>
      <c r="D252" s="57"/>
      <c r="E252" s="50" t="str">
        <f>IF(AND(B252="",D252&lt;&gt;""),CONCATENATE("&lt;== ",Language!$B$48),IF(AND(B252&lt;&gt;"",F252&lt;&gt;"",ISNUMBER(F252)=FALSE()),CONCATENATE(Language!$B$48," ==&gt;"),IF(OR(D252="",$E$7=""),"",$E$7)))</f>
        <v/>
      </c>
      <c r="F252" s="64"/>
      <c r="G252" s="2"/>
      <c r="H252" s="59" t="str">
        <f t="shared" si="12"/>
        <v/>
      </c>
      <c r="I252" s="59" t="str">
        <f t="shared" si="13"/>
        <v/>
      </c>
      <c r="J252" s="60" t="str">
        <f t="shared" si="14"/>
        <v/>
      </c>
    </row>
    <row r="253" spans="1:10" ht="17.25" customHeight="1" x14ac:dyDescent="0.2">
      <c r="A253" s="2"/>
      <c r="B253" s="22" t="str">
        <f>IF(ISNUMBER(D253),MAX($B$29:B252)+1,"")</f>
        <v/>
      </c>
      <c r="C253" s="62"/>
      <c r="D253" s="57"/>
      <c r="E253" s="50" t="str">
        <f>IF(AND(B253="",D253&lt;&gt;""),CONCATENATE("&lt;== ",Language!$B$48),IF(AND(B253&lt;&gt;"",F253&lt;&gt;"",ISNUMBER(F253)=FALSE()),CONCATENATE(Language!$B$48," ==&gt;"),IF(OR(D253="",$E$7=""),"",$E$7)))</f>
        <v/>
      </c>
      <c r="F253" s="64"/>
      <c r="G253" s="2"/>
      <c r="H253" s="59" t="str">
        <f t="shared" si="12"/>
        <v/>
      </c>
      <c r="I253" s="59" t="str">
        <f t="shared" si="13"/>
        <v/>
      </c>
      <c r="J253" s="60" t="str">
        <f t="shared" si="14"/>
        <v/>
      </c>
    </row>
    <row r="254" spans="1:10" ht="17.25" customHeight="1" x14ac:dyDescent="0.2">
      <c r="A254" s="2"/>
      <c r="B254" s="22" t="str">
        <f>IF(ISNUMBER(D254),MAX($B$29:B253)+1,"")</f>
        <v/>
      </c>
      <c r="C254" s="62"/>
      <c r="D254" s="57"/>
      <c r="E254" s="50" t="str">
        <f>IF(AND(B254="",D254&lt;&gt;""),CONCATENATE("&lt;== ",Language!$B$48),IF(AND(B254&lt;&gt;"",F254&lt;&gt;"",ISNUMBER(F254)=FALSE()),CONCATENATE(Language!$B$48," ==&gt;"),IF(OR(D254="",$E$7=""),"",$E$7)))</f>
        <v/>
      </c>
      <c r="F254" s="64"/>
      <c r="G254" s="2"/>
      <c r="H254" s="59" t="str">
        <f t="shared" si="12"/>
        <v/>
      </c>
      <c r="I254" s="59" t="str">
        <f t="shared" si="13"/>
        <v/>
      </c>
      <c r="J254" s="60" t="str">
        <f t="shared" si="14"/>
        <v/>
      </c>
    </row>
    <row r="255" spans="1:10" ht="17.25" customHeight="1" x14ac:dyDescent="0.2">
      <c r="A255" s="2"/>
      <c r="B255" s="22" t="str">
        <f>IF(ISNUMBER(D255),MAX($B$29:B254)+1,"")</f>
        <v/>
      </c>
      <c r="C255" s="62"/>
      <c r="D255" s="57"/>
      <c r="E255" s="50" t="str">
        <f>IF(AND(B255="",D255&lt;&gt;""),CONCATENATE("&lt;== ",Language!$B$48),IF(AND(B255&lt;&gt;"",F255&lt;&gt;"",ISNUMBER(F255)=FALSE()),CONCATENATE(Language!$B$48," ==&gt;"),IF(OR(D255="",$E$7=""),"",$E$7)))</f>
        <v/>
      </c>
      <c r="F255" s="64"/>
      <c r="G255" s="2"/>
      <c r="H255" s="59" t="str">
        <f t="shared" si="12"/>
        <v/>
      </c>
      <c r="I255" s="59" t="str">
        <f t="shared" si="13"/>
        <v/>
      </c>
      <c r="J255" s="60" t="str">
        <f t="shared" si="14"/>
        <v/>
      </c>
    </row>
    <row r="256" spans="1:10" ht="17.25" customHeight="1" x14ac:dyDescent="0.2">
      <c r="A256" s="2"/>
      <c r="B256" s="22" t="str">
        <f>IF(ISNUMBER(D256),MAX($B$29:B255)+1,"")</f>
        <v/>
      </c>
      <c r="C256" s="62"/>
      <c r="D256" s="57"/>
      <c r="E256" s="50" t="str">
        <f>IF(AND(B256="",D256&lt;&gt;""),CONCATENATE("&lt;== ",Language!$B$48),IF(AND(B256&lt;&gt;"",F256&lt;&gt;"",ISNUMBER(F256)=FALSE()),CONCATENATE(Language!$B$48," ==&gt;"),IF(OR(D256="",$E$7=""),"",$E$7)))</f>
        <v/>
      </c>
      <c r="F256" s="64"/>
      <c r="G256" s="2"/>
      <c r="H256" s="59" t="str">
        <f t="shared" si="12"/>
        <v/>
      </c>
      <c r="I256" s="59" t="str">
        <f t="shared" si="13"/>
        <v/>
      </c>
      <c r="J256" s="60" t="str">
        <f t="shared" si="14"/>
        <v/>
      </c>
    </row>
    <row r="257" spans="1:10" ht="17.25" customHeight="1" x14ac:dyDescent="0.2">
      <c r="A257" s="2"/>
      <c r="B257" s="22" t="str">
        <f>IF(ISNUMBER(D257),MAX($B$29:B256)+1,"")</f>
        <v/>
      </c>
      <c r="C257" s="62"/>
      <c r="D257" s="57"/>
      <c r="E257" s="50" t="str">
        <f>IF(AND(B257="",D257&lt;&gt;""),CONCATENATE("&lt;== ",Language!$B$48),IF(AND(B257&lt;&gt;"",F257&lt;&gt;"",ISNUMBER(F257)=FALSE()),CONCATENATE(Language!$B$48," ==&gt;"),IF(OR(D257="",$E$7=""),"",$E$7)))</f>
        <v/>
      </c>
      <c r="F257" s="64"/>
      <c r="G257" s="2"/>
      <c r="H257" s="59" t="str">
        <f t="shared" si="12"/>
        <v/>
      </c>
      <c r="I257" s="59" t="str">
        <f t="shared" si="13"/>
        <v/>
      </c>
      <c r="J257" s="60" t="str">
        <f t="shared" si="14"/>
        <v/>
      </c>
    </row>
    <row r="258" spans="1:10" ht="17.25" customHeight="1" x14ac:dyDescent="0.2">
      <c r="A258" s="2"/>
      <c r="B258" s="22" t="str">
        <f>IF(ISNUMBER(D258),MAX($B$29:B257)+1,"")</f>
        <v/>
      </c>
      <c r="C258" s="62"/>
      <c r="D258" s="57"/>
      <c r="E258" s="50" t="str">
        <f>IF(AND(B258="",D258&lt;&gt;""),CONCATENATE("&lt;== ",Language!$B$48),IF(AND(B258&lt;&gt;"",F258&lt;&gt;"",ISNUMBER(F258)=FALSE()),CONCATENATE(Language!$B$48," ==&gt;"),IF(OR(D258="",$E$7=""),"",$E$7)))</f>
        <v/>
      </c>
      <c r="F258" s="64"/>
      <c r="G258" s="2"/>
      <c r="H258" s="59" t="str">
        <f t="shared" si="12"/>
        <v/>
      </c>
      <c r="I258" s="59" t="str">
        <f t="shared" si="13"/>
        <v/>
      </c>
      <c r="J258" s="60" t="str">
        <f t="shared" si="14"/>
        <v/>
      </c>
    </row>
    <row r="259" spans="1:10" ht="17.25" customHeight="1" x14ac:dyDescent="0.2">
      <c r="A259" s="2"/>
      <c r="B259" s="22" t="str">
        <f>IF(ISNUMBER(D259),MAX($B$29:B258)+1,"")</f>
        <v/>
      </c>
      <c r="C259" s="62"/>
      <c r="D259" s="57"/>
      <c r="E259" s="50" t="str">
        <f>IF(AND(B259="",D259&lt;&gt;""),CONCATENATE("&lt;== ",Language!$B$48),IF(AND(B259&lt;&gt;"",F259&lt;&gt;"",ISNUMBER(F259)=FALSE()),CONCATENATE(Language!$B$48," ==&gt;"),IF(OR(D259="",$E$7=""),"",$E$7)))</f>
        <v/>
      </c>
      <c r="F259" s="64"/>
      <c r="G259" s="2"/>
      <c r="H259" s="59" t="str">
        <f t="shared" si="12"/>
        <v/>
      </c>
      <c r="I259" s="59" t="str">
        <f t="shared" si="13"/>
        <v/>
      </c>
      <c r="J259" s="60" t="str">
        <f t="shared" si="14"/>
        <v/>
      </c>
    </row>
    <row r="260" spans="1:10" ht="17.25" customHeight="1" x14ac:dyDescent="0.2">
      <c r="A260" s="2"/>
      <c r="B260" s="22" t="str">
        <f>IF(ISNUMBER(D260),MAX($B$29:B259)+1,"")</f>
        <v/>
      </c>
      <c r="C260" s="62"/>
      <c r="D260" s="57"/>
      <c r="E260" s="50" t="str">
        <f>IF(AND(B260="",D260&lt;&gt;""),CONCATENATE("&lt;== ",Language!$B$48),IF(AND(B260&lt;&gt;"",F260&lt;&gt;"",ISNUMBER(F260)=FALSE()),CONCATENATE(Language!$B$48," ==&gt;"),IF(OR(D260="",$E$7=""),"",$E$7)))</f>
        <v/>
      </c>
      <c r="F260" s="64"/>
      <c r="G260" s="2"/>
      <c r="H260" s="59" t="str">
        <f t="shared" si="12"/>
        <v/>
      </c>
      <c r="I260" s="59" t="str">
        <f t="shared" si="13"/>
        <v/>
      </c>
      <c r="J260" s="60" t="str">
        <f t="shared" si="14"/>
        <v/>
      </c>
    </row>
    <row r="261" spans="1:10" ht="17.25" customHeight="1" x14ac:dyDescent="0.2">
      <c r="A261" s="2"/>
      <c r="B261" s="22" t="str">
        <f>IF(ISNUMBER(D261),MAX($B$29:B260)+1,"")</f>
        <v/>
      </c>
      <c r="C261" s="62"/>
      <c r="D261" s="57"/>
      <c r="E261" s="50" t="str">
        <f>IF(AND(B261="",D261&lt;&gt;""),CONCATENATE("&lt;== ",Language!$B$48),IF(AND(B261&lt;&gt;"",F261&lt;&gt;"",ISNUMBER(F261)=FALSE()),CONCATENATE(Language!$B$48," ==&gt;"),IF(OR(D261="",$E$7=""),"",$E$7)))</f>
        <v/>
      </c>
      <c r="F261" s="64"/>
      <c r="G261" s="2"/>
      <c r="H261" s="59" t="str">
        <f t="shared" si="12"/>
        <v/>
      </c>
      <c r="I261" s="59" t="str">
        <f t="shared" si="13"/>
        <v/>
      </c>
      <c r="J261" s="60" t="str">
        <f t="shared" si="14"/>
        <v/>
      </c>
    </row>
    <row r="262" spans="1:10" ht="17.25" customHeight="1" x14ac:dyDescent="0.2">
      <c r="A262" s="2"/>
      <c r="B262" s="22" t="str">
        <f>IF(ISNUMBER(D262),MAX($B$29:B261)+1,"")</f>
        <v/>
      </c>
      <c r="C262" s="62"/>
      <c r="D262" s="57"/>
      <c r="E262" s="50" t="str">
        <f>IF(AND(B262="",D262&lt;&gt;""),CONCATENATE("&lt;== ",Language!$B$48),IF(AND(B262&lt;&gt;"",F262&lt;&gt;"",ISNUMBER(F262)=FALSE()),CONCATENATE(Language!$B$48," ==&gt;"),IF(OR(D262="",$E$7=""),"",$E$7)))</f>
        <v/>
      </c>
      <c r="F262" s="64"/>
      <c r="G262" s="2"/>
      <c r="H262" s="59" t="str">
        <f t="shared" si="12"/>
        <v/>
      </c>
      <c r="I262" s="59" t="str">
        <f t="shared" si="13"/>
        <v/>
      </c>
      <c r="J262" s="60" t="str">
        <f t="shared" si="14"/>
        <v/>
      </c>
    </row>
    <row r="263" spans="1:10" ht="17.25" customHeight="1" x14ac:dyDescent="0.2">
      <c r="A263" s="2"/>
      <c r="B263" s="22" t="str">
        <f>IF(ISNUMBER(D263),MAX($B$29:B262)+1,"")</f>
        <v/>
      </c>
      <c r="C263" s="62"/>
      <c r="D263" s="57"/>
      <c r="E263" s="50" t="str">
        <f>IF(AND(B263="",D263&lt;&gt;""),CONCATENATE("&lt;== ",Language!$B$48),IF(AND(B263&lt;&gt;"",F263&lt;&gt;"",ISNUMBER(F263)=FALSE()),CONCATENATE(Language!$B$48," ==&gt;"),IF(OR(D263="",$E$7=""),"",$E$7)))</f>
        <v/>
      </c>
      <c r="F263" s="64"/>
      <c r="G263" s="2"/>
      <c r="H263" s="59" t="str">
        <f t="shared" si="12"/>
        <v/>
      </c>
      <c r="I263" s="59" t="str">
        <f t="shared" si="13"/>
        <v/>
      </c>
      <c r="J263" s="60" t="str">
        <f t="shared" si="14"/>
        <v/>
      </c>
    </row>
    <row r="264" spans="1:10" ht="17.25" customHeight="1" x14ac:dyDescent="0.2">
      <c r="A264" s="2"/>
      <c r="B264" s="22" t="str">
        <f>IF(ISNUMBER(D264),MAX($B$29:B263)+1,"")</f>
        <v/>
      </c>
      <c r="C264" s="62"/>
      <c r="D264" s="57"/>
      <c r="E264" s="50" t="str">
        <f>IF(AND(B264="",D264&lt;&gt;""),CONCATENATE("&lt;== ",Language!$B$48),IF(AND(B264&lt;&gt;"",F264&lt;&gt;"",ISNUMBER(F264)=FALSE()),CONCATENATE(Language!$B$48," ==&gt;"),IF(OR(D264="",$E$7=""),"",$E$7)))</f>
        <v/>
      </c>
      <c r="F264" s="64"/>
      <c r="G264" s="2"/>
      <c r="H264" s="59" t="str">
        <f t="shared" si="12"/>
        <v/>
      </c>
      <c r="I264" s="59" t="str">
        <f t="shared" si="13"/>
        <v/>
      </c>
      <c r="J264" s="60" t="str">
        <f t="shared" si="14"/>
        <v/>
      </c>
    </row>
    <row r="265" spans="1:10" ht="17.25" customHeight="1" x14ac:dyDescent="0.2">
      <c r="A265" s="2"/>
      <c r="B265" s="22" t="str">
        <f>IF(ISNUMBER(D265),MAX($B$29:B264)+1,"")</f>
        <v/>
      </c>
      <c r="C265" s="62"/>
      <c r="D265" s="57"/>
      <c r="E265" s="50" t="str">
        <f>IF(AND(B265="",D265&lt;&gt;""),CONCATENATE("&lt;== ",Language!$B$48),IF(AND(B265&lt;&gt;"",F265&lt;&gt;"",ISNUMBER(F265)=FALSE()),CONCATENATE(Language!$B$48," ==&gt;"),IF(OR(D265="",$E$7=""),"",$E$7)))</f>
        <v/>
      </c>
      <c r="F265" s="64"/>
      <c r="G265" s="2"/>
      <c r="H265" s="59" t="str">
        <f t="shared" si="12"/>
        <v/>
      </c>
      <c r="I265" s="59" t="str">
        <f t="shared" si="13"/>
        <v/>
      </c>
      <c r="J265" s="60" t="str">
        <f t="shared" si="14"/>
        <v/>
      </c>
    </row>
    <row r="266" spans="1:10" ht="17.25" customHeight="1" x14ac:dyDescent="0.2">
      <c r="A266" s="2"/>
      <c r="B266" s="22" t="str">
        <f>IF(ISNUMBER(D266),MAX($B$29:B265)+1,"")</f>
        <v/>
      </c>
      <c r="C266" s="62"/>
      <c r="D266" s="57"/>
      <c r="E266" s="50" t="str">
        <f>IF(AND(B266="",D266&lt;&gt;""),CONCATENATE("&lt;== ",Language!$B$48),IF(AND(B266&lt;&gt;"",F266&lt;&gt;"",ISNUMBER(F266)=FALSE()),CONCATENATE(Language!$B$48," ==&gt;"),IF(OR(D266="",$E$7=""),"",$E$7)))</f>
        <v/>
      </c>
      <c r="F266" s="64"/>
      <c r="G266" s="2"/>
      <c r="H266" s="59" t="str">
        <f t="shared" si="12"/>
        <v/>
      </c>
      <c r="I266" s="59" t="str">
        <f t="shared" si="13"/>
        <v/>
      </c>
      <c r="J266" s="60" t="str">
        <f t="shared" si="14"/>
        <v/>
      </c>
    </row>
    <row r="267" spans="1:10" ht="17.25" customHeight="1" x14ac:dyDescent="0.2">
      <c r="A267" s="2"/>
      <c r="B267" s="22" t="str">
        <f>IF(ISNUMBER(D267),MAX($B$29:B266)+1,"")</f>
        <v/>
      </c>
      <c r="C267" s="62"/>
      <c r="D267" s="57"/>
      <c r="E267" s="50" t="str">
        <f>IF(AND(B267="",D267&lt;&gt;""),CONCATENATE("&lt;== ",Language!$B$48),IF(AND(B267&lt;&gt;"",F267&lt;&gt;"",ISNUMBER(F267)=FALSE()),CONCATENATE(Language!$B$48," ==&gt;"),IF(OR(D267="",$E$7=""),"",$E$7)))</f>
        <v/>
      </c>
      <c r="F267" s="64"/>
      <c r="G267" s="2"/>
      <c r="H267" s="59" t="str">
        <f t="shared" si="12"/>
        <v/>
      </c>
      <c r="I267" s="59" t="str">
        <f t="shared" si="13"/>
        <v/>
      </c>
      <c r="J267" s="60" t="str">
        <f t="shared" si="14"/>
        <v/>
      </c>
    </row>
    <row r="268" spans="1:10" ht="17.25" customHeight="1" x14ac:dyDescent="0.2">
      <c r="A268" s="2"/>
      <c r="B268" s="22" t="str">
        <f>IF(ISNUMBER(D268),MAX($B$29:B267)+1,"")</f>
        <v/>
      </c>
      <c r="C268" s="62"/>
      <c r="D268" s="57"/>
      <c r="E268" s="50" t="str">
        <f>IF(AND(B268="",D268&lt;&gt;""),CONCATENATE("&lt;== ",Language!$B$48),IF(AND(B268&lt;&gt;"",F268&lt;&gt;"",ISNUMBER(F268)=FALSE()),CONCATENATE(Language!$B$48," ==&gt;"),IF(OR(D268="",$E$7=""),"",$E$7)))</f>
        <v/>
      </c>
      <c r="F268" s="64"/>
      <c r="G268" s="2"/>
      <c r="H268" s="59" t="str">
        <f t="shared" si="12"/>
        <v/>
      </c>
      <c r="I268" s="59" t="str">
        <f t="shared" si="13"/>
        <v/>
      </c>
      <c r="J268" s="60" t="str">
        <f t="shared" si="14"/>
        <v/>
      </c>
    </row>
    <row r="269" spans="1:10" ht="17.25" customHeight="1" x14ac:dyDescent="0.2">
      <c r="A269" s="2"/>
      <c r="B269" s="22" t="str">
        <f>IF(ISNUMBER(D269),MAX($B$29:B268)+1,"")</f>
        <v/>
      </c>
      <c r="C269" s="62"/>
      <c r="D269" s="57"/>
      <c r="E269" s="50" t="str">
        <f>IF(AND(B269="",D269&lt;&gt;""),CONCATENATE("&lt;== ",Language!$B$48),IF(AND(B269&lt;&gt;"",F269&lt;&gt;"",ISNUMBER(F269)=FALSE()),CONCATENATE(Language!$B$48," ==&gt;"),IF(OR(D269="",$E$7=""),"",$E$7)))</f>
        <v/>
      </c>
      <c r="F269" s="64"/>
      <c r="G269" s="2"/>
      <c r="H269" s="59" t="str">
        <f t="shared" si="12"/>
        <v/>
      </c>
      <c r="I269" s="59" t="str">
        <f t="shared" si="13"/>
        <v/>
      </c>
      <c r="J269" s="60" t="str">
        <f t="shared" si="14"/>
        <v/>
      </c>
    </row>
    <row r="270" spans="1:10" ht="17.25" customHeight="1" x14ac:dyDescent="0.2">
      <c r="A270" s="2"/>
      <c r="B270" s="22" t="str">
        <f>IF(ISNUMBER(D270),MAX($B$29:B269)+1,"")</f>
        <v/>
      </c>
      <c r="C270" s="62"/>
      <c r="D270" s="57"/>
      <c r="E270" s="50" t="str">
        <f>IF(AND(B270="",D270&lt;&gt;""),CONCATENATE("&lt;== ",Language!$B$48),IF(AND(B270&lt;&gt;"",F270&lt;&gt;"",ISNUMBER(F270)=FALSE()),CONCATENATE(Language!$B$48," ==&gt;"),IF(OR(D270="",$E$7=""),"",$E$7)))</f>
        <v/>
      </c>
      <c r="F270" s="64"/>
      <c r="G270" s="2"/>
      <c r="H270" s="59" t="str">
        <f t="shared" si="12"/>
        <v/>
      </c>
      <c r="I270" s="59" t="str">
        <f t="shared" si="13"/>
        <v/>
      </c>
      <c r="J270" s="60" t="str">
        <f t="shared" si="14"/>
        <v/>
      </c>
    </row>
    <row r="271" spans="1:10" ht="17.25" customHeight="1" x14ac:dyDescent="0.2">
      <c r="A271" s="2"/>
      <c r="B271" s="22" t="str">
        <f>IF(ISNUMBER(D271),MAX($B$29:B270)+1,"")</f>
        <v/>
      </c>
      <c r="C271" s="62"/>
      <c r="D271" s="57"/>
      <c r="E271" s="50" t="str">
        <f>IF(AND(B271="",D271&lt;&gt;""),CONCATENATE("&lt;== ",Language!$B$48),IF(AND(B271&lt;&gt;"",F271&lt;&gt;"",ISNUMBER(F271)=FALSE()),CONCATENATE(Language!$B$48," ==&gt;"),IF(OR(D271="",$E$7=""),"",$E$7)))</f>
        <v/>
      </c>
      <c r="F271" s="64"/>
      <c r="G271" s="2"/>
      <c r="H271" s="59" t="str">
        <f t="shared" si="12"/>
        <v/>
      </c>
      <c r="I271" s="59" t="str">
        <f t="shared" si="13"/>
        <v/>
      </c>
      <c r="J271" s="60" t="str">
        <f t="shared" si="14"/>
        <v/>
      </c>
    </row>
    <row r="272" spans="1:10" ht="17.25" customHeight="1" x14ac:dyDescent="0.2">
      <c r="A272" s="2"/>
      <c r="B272" s="22" t="str">
        <f>IF(ISNUMBER(D272),MAX($B$29:B271)+1,"")</f>
        <v/>
      </c>
      <c r="C272" s="62"/>
      <c r="D272" s="57"/>
      <c r="E272" s="50" t="str">
        <f>IF(AND(B272="",D272&lt;&gt;""),CONCATENATE("&lt;== ",Language!$B$48),IF(AND(B272&lt;&gt;"",F272&lt;&gt;"",ISNUMBER(F272)=FALSE()),CONCATENATE(Language!$B$48," ==&gt;"),IF(OR(D272="",$E$7=""),"",$E$7)))</f>
        <v/>
      </c>
      <c r="F272" s="64"/>
      <c r="G272" s="2"/>
      <c r="H272" s="59" t="str">
        <f t="shared" si="12"/>
        <v/>
      </c>
      <c r="I272" s="59" t="str">
        <f t="shared" si="13"/>
        <v/>
      </c>
      <c r="J272" s="60" t="str">
        <f t="shared" si="14"/>
        <v/>
      </c>
    </row>
    <row r="273" spans="1:10" ht="17.25" customHeight="1" x14ac:dyDescent="0.2">
      <c r="A273" s="2"/>
      <c r="B273" s="22" t="str">
        <f>IF(ISNUMBER(D273),MAX($B$29:B272)+1,"")</f>
        <v/>
      </c>
      <c r="C273" s="62"/>
      <c r="D273" s="57"/>
      <c r="E273" s="50" t="str">
        <f>IF(AND(B273="",D273&lt;&gt;""),CONCATENATE("&lt;== ",Language!$B$48),IF(AND(B273&lt;&gt;"",F273&lt;&gt;"",ISNUMBER(F273)=FALSE()),CONCATENATE(Language!$B$48," ==&gt;"),IF(OR(D273="",$E$7=""),"",$E$7)))</f>
        <v/>
      </c>
      <c r="F273" s="64"/>
      <c r="G273" s="2"/>
      <c r="H273" s="59" t="str">
        <f t="shared" si="12"/>
        <v/>
      </c>
      <c r="I273" s="59" t="str">
        <f t="shared" si="13"/>
        <v/>
      </c>
      <c r="J273" s="60" t="str">
        <f t="shared" si="14"/>
        <v/>
      </c>
    </row>
    <row r="274" spans="1:10" ht="17.25" customHeight="1" x14ac:dyDescent="0.2">
      <c r="A274" s="2"/>
      <c r="B274" s="22" t="str">
        <f>IF(ISNUMBER(D274),MAX($B$29:B273)+1,"")</f>
        <v/>
      </c>
      <c r="C274" s="62"/>
      <c r="D274" s="57"/>
      <c r="E274" s="50" t="str">
        <f>IF(AND(B274="",D274&lt;&gt;""),CONCATENATE("&lt;== ",Language!$B$48),IF(AND(B274&lt;&gt;"",F274&lt;&gt;"",ISNUMBER(F274)=FALSE()),CONCATENATE(Language!$B$48," ==&gt;"),IF(OR(D274="",$E$7=""),"",$E$7)))</f>
        <v/>
      </c>
      <c r="F274" s="64"/>
      <c r="G274" s="2"/>
      <c r="H274" s="59" t="str">
        <f t="shared" si="12"/>
        <v/>
      </c>
      <c r="I274" s="59" t="str">
        <f t="shared" si="13"/>
        <v/>
      </c>
      <c r="J274" s="60" t="str">
        <f t="shared" si="14"/>
        <v/>
      </c>
    </row>
    <row r="275" spans="1:10" ht="17.25" customHeight="1" x14ac:dyDescent="0.2">
      <c r="A275" s="2"/>
      <c r="B275" s="22" t="str">
        <f>IF(ISNUMBER(D275),MAX($B$29:B274)+1,"")</f>
        <v/>
      </c>
      <c r="C275" s="62"/>
      <c r="D275" s="57"/>
      <c r="E275" s="50" t="str">
        <f>IF(AND(B275="",D275&lt;&gt;""),CONCATENATE("&lt;== ",Language!$B$48),IF(AND(B275&lt;&gt;"",F275&lt;&gt;"",ISNUMBER(F275)=FALSE()),CONCATENATE(Language!$B$48," ==&gt;"),IF(OR(D275="",$E$7=""),"",$E$7)))</f>
        <v/>
      </c>
      <c r="F275" s="64"/>
      <c r="G275" s="2"/>
      <c r="H275" s="59" t="str">
        <f t="shared" si="12"/>
        <v/>
      </c>
      <c r="I275" s="59" t="str">
        <f t="shared" si="13"/>
        <v/>
      </c>
      <c r="J275" s="60" t="str">
        <f t="shared" si="14"/>
        <v/>
      </c>
    </row>
    <row r="276" spans="1:10" ht="17.25" customHeight="1" x14ac:dyDescent="0.2">
      <c r="A276" s="2"/>
      <c r="B276" s="22" t="str">
        <f>IF(ISNUMBER(D276),MAX($B$29:B275)+1,"")</f>
        <v/>
      </c>
      <c r="C276" s="62"/>
      <c r="D276" s="57"/>
      <c r="E276" s="50" t="str">
        <f>IF(AND(B276="",D276&lt;&gt;""),CONCATENATE("&lt;== ",Language!$B$48),IF(AND(B276&lt;&gt;"",F276&lt;&gt;"",ISNUMBER(F276)=FALSE()),CONCATENATE(Language!$B$48," ==&gt;"),IF(OR(D276="",$E$7=""),"",$E$7)))</f>
        <v/>
      </c>
      <c r="F276" s="64"/>
      <c r="G276" s="2"/>
      <c r="H276" s="59" t="str">
        <f t="shared" si="12"/>
        <v/>
      </c>
      <c r="I276" s="59" t="str">
        <f t="shared" si="13"/>
        <v/>
      </c>
      <c r="J276" s="60" t="str">
        <f t="shared" si="14"/>
        <v/>
      </c>
    </row>
    <row r="277" spans="1:10" ht="17.25" customHeight="1" x14ac:dyDescent="0.2">
      <c r="A277" s="2"/>
      <c r="B277" s="22" t="str">
        <f>IF(ISNUMBER(D277),MAX($B$29:B276)+1,"")</f>
        <v/>
      </c>
      <c r="C277" s="62"/>
      <c r="D277" s="57"/>
      <c r="E277" s="50" t="str">
        <f>IF(AND(B277="",D277&lt;&gt;""),CONCATENATE("&lt;== ",Language!$B$48),IF(AND(B277&lt;&gt;"",F277&lt;&gt;"",ISNUMBER(F277)=FALSE()),CONCATENATE(Language!$B$48," ==&gt;"),IF(OR(D277="",$E$7=""),"",$E$7)))</f>
        <v/>
      </c>
      <c r="F277" s="64"/>
      <c r="G277" s="2"/>
      <c r="H277" s="59" t="str">
        <f t="shared" si="12"/>
        <v/>
      </c>
      <c r="I277" s="59" t="str">
        <f t="shared" si="13"/>
        <v/>
      </c>
      <c r="J277" s="60" t="str">
        <f t="shared" si="14"/>
        <v/>
      </c>
    </row>
    <row r="278" spans="1:10" ht="17.25" customHeight="1" x14ac:dyDescent="0.2">
      <c r="A278" s="2"/>
      <c r="B278" s="22" t="str">
        <f>IF(ISNUMBER(D278),MAX($B$29:B277)+1,"")</f>
        <v/>
      </c>
      <c r="C278" s="62"/>
      <c r="D278" s="57"/>
      <c r="E278" s="50" t="str">
        <f>IF(AND(B278="",D278&lt;&gt;""),CONCATENATE("&lt;== ",Language!$B$48),IF(AND(B278&lt;&gt;"",F278&lt;&gt;"",ISNUMBER(F278)=FALSE()),CONCATENATE(Language!$B$48," ==&gt;"),IF(OR(D278="",$E$7=""),"",$E$7)))</f>
        <v/>
      </c>
      <c r="F278" s="64"/>
      <c r="G278" s="2"/>
      <c r="H278" s="59" t="str">
        <f t="shared" si="12"/>
        <v/>
      </c>
      <c r="I278" s="59" t="str">
        <f t="shared" si="13"/>
        <v/>
      </c>
      <c r="J278" s="60" t="str">
        <f t="shared" si="14"/>
        <v/>
      </c>
    </row>
    <row r="279" spans="1:10" ht="17.25" customHeight="1" x14ac:dyDescent="0.2">
      <c r="A279" s="2"/>
      <c r="B279" s="22" t="str">
        <f>IF(ISNUMBER(D279),MAX($B$29:B278)+1,"")</f>
        <v/>
      </c>
      <c r="C279" s="62"/>
      <c r="D279" s="57"/>
      <c r="E279" s="50" t="str">
        <f>IF(AND(B279="",D279&lt;&gt;""),CONCATENATE("&lt;== ",Language!$B$48),IF(AND(B279&lt;&gt;"",F279&lt;&gt;"",ISNUMBER(F279)=FALSE()),CONCATENATE(Language!$B$48," ==&gt;"),IF(OR(D279="",$E$7=""),"",$E$7)))</f>
        <v/>
      </c>
      <c r="F279" s="64"/>
      <c r="G279" s="2"/>
      <c r="H279" s="59" t="str">
        <f t="shared" si="12"/>
        <v/>
      </c>
      <c r="I279" s="59" t="str">
        <f t="shared" si="13"/>
        <v/>
      </c>
      <c r="J279" s="60" t="str">
        <f t="shared" si="14"/>
        <v/>
      </c>
    </row>
    <row r="280" spans="1:10" ht="17.25" customHeight="1" x14ac:dyDescent="0.2">
      <c r="A280" s="2"/>
      <c r="B280" s="22" t="str">
        <f>IF(ISNUMBER(D280),MAX($B$29:B279)+1,"")</f>
        <v/>
      </c>
      <c r="C280" s="62"/>
      <c r="D280" s="57"/>
      <c r="E280" s="50" t="str">
        <f>IF(AND(B280="",D280&lt;&gt;""),CONCATENATE("&lt;== ",Language!$B$48),IF(AND(B280&lt;&gt;"",F280&lt;&gt;"",ISNUMBER(F280)=FALSE()),CONCATENATE(Language!$B$48," ==&gt;"),IF(OR(D280="",$E$7=""),"",$E$7)))</f>
        <v/>
      </c>
      <c r="F280" s="64"/>
      <c r="G280" s="2"/>
      <c r="H280" s="59" t="str">
        <f t="shared" si="12"/>
        <v/>
      </c>
      <c r="I280" s="59" t="str">
        <f t="shared" si="13"/>
        <v/>
      </c>
      <c r="J280" s="60" t="str">
        <f t="shared" si="14"/>
        <v/>
      </c>
    </row>
    <row r="281" spans="1:10" ht="17.25" customHeight="1" x14ac:dyDescent="0.2">
      <c r="A281" s="2"/>
      <c r="B281" s="22" t="str">
        <f>IF(ISNUMBER(D281),MAX($B$29:B280)+1,"")</f>
        <v/>
      </c>
      <c r="C281" s="62"/>
      <c r="D281" s="57"/>
      <c r="E281" s="50" t="str">
        <f>IF(AND(B281="",D281&lt;&gt;""),CONCATENATE("&lt;== ",Language!$B$48),IF(AND(B281&lt;&gt;"",F281&lt;&gt;"",ISNUMBER(F281)=FALSE()),CONCATENATE(Language!$B$48," ==&gt;"),IF(OR(D281="",$E$7=""),"",$E$7)))</f>
        <v/>
      </c>
      <c r="F281" s="64"/>
      <c r="G281" s="2"/>
      <c r="H281" s="59" t="str">
        <f t="shared" si="12"/>
        <v/>
      </c>
      <c r="I281" s="59" t="str">
        <f t="shared" si="13"/>
        <v/>
      </c>
      <c r="J281" s="60" t="str">
        <f t="shared" si="14"/>
        <v/>
      </c>
    </row>
    <row r="282" spans="1:10" ht="17.25" customHeight="1" x14ac:dyDescent="0.2">
      <c r="A282" s="2"/>
      <c r="B282" s="22" t="str">
        <f>IF(ISNUMBER(D282),MAX($B$29:B281)+1,"")</f>
        <v/>
      </c>
      <c r="C282" s="62"/>
      <c r="D282" s="57"/>
      <c r="E282" s="50" t="str">
        <f>IF(AND(B282="",D282&lt;&gt;""),CONCATENATE("&lt;== ",Language!$B$48),IF(AND(B282&lt;&gt;"",F282&lt;&gt;"",ISNUMBER(F282)=FALSE()),CONCATENATE(Language!$B$48," ==&gt;"),IF(OR(D282="",$E$7=""),"",$E$7)))</f>
        <v/>
      </c>
      <c r="F282" s="64"/>
      <c r="G282" s="2"/>
      <c r="H282" s="59" t="str">
        <f t="shared" si="12"/>
        <v/>
      </c>
      <c r="I282" s="59" t="str">
        <f t="shared" si="13"/>
        <v/>
      </c>
      <c r="J282" s="60" t="str">
        <f t="shared" si="14"/>
        <v/>
      </c>
    </row>
    <row r="283" spans="1:10" ht="17.25" customHeight="1" x14ac:dyDescent="0.2">
      <c r="A283" s="2"/>
      <c r="B283" s="22" t="str">
        <f>IF(ISNUMBER(D283),MAX($B$29:B282)+1,"")</f>
        <v/>
      </c>
      <c r="C283" s="62"/>
      <c r="D283" s="57"/>
      <c r="E283" s="50" t="str">
        <f>IF(AND(B283="",D283&lt;&gt;""),CONCATENATE("&lt;== ",Language!$B$48),IF(AND(B283&lt;&gt;"",F283&lt;&gt;"",ISNUMBER(F283)=FALSE()),CONCATENATE(Language!$B$48," ==&gt;"),IF(OR(D283="",$E$7=""),"",$E$7)))</f>
        <v/>
      </c>
      <c r="F283" s="64"/>
      <c r="G283" s="2"/>
      <c r="H283" s="59" t="str">
        <f t="shared" si="12"/>
        <v/>
      </c>
      <c r="I283" s="59" t="str">
        <f t="shared" si="13"/>
        <v/>
      </c>
      <c r="J283" s="60" t="str">
        <f t="shared" si="14"/>
        <v/>
      </c>
    </row>
    <row r="284" spans="1:10" ht="17.25" customHeight="1" x14ac:dyDescent="0.2">
      <c r="A284" s="2"/>
      <c r="B284" s="22" t="str">
        <f>IF(ISNUMBER(D284),MAX($B$29:B283)+1,"")</f>
        <v/>
      </c>
      <c r="C284" s="62"/>
      <c r="D284" s="57"/>
      <c r="E284" s="50" t="str">
        <f>IF(AND(B284="",D284&lt;&gt;""),CONCATENATE("&lt;== ",Language!$B$48),IF(AND(B284&lt;&gt;"",F284&lt;&gt;"",ISNUMBER(F284)=FALSE()),CONCATENATE(Language!$B$48," ==&gt;"),IF(OR(D284="",$E$7=""),"",$E$7)))</f>
        <v/>
      </c>
      <c r="F284" s="64"/>
      <c r="G284" s="2"/>
      <c r="H284" s="59" t="str">
        <f t="shared" si="12"/>
        <v/>
      </c>
      <c r="I284" s="59" t="str">
        <f t="shared" si="13"/>
        <v/>
      </c>
      <c r="J284" s="60" t="str">
        <f t="shared" si="14"/>
        <v/>
      </c>
    </row>
    <row r="285" spans="1:10" ht="17.25" customHeight="1" x14ac:dyDescent="0.2">
      <c r="A285" s="2"/>
      <c r="B285" s="22" t="str">
        <f>IF(ISNUMBER(D285),MAX($B$29:B284)+1,"")</f>
        <v/>
      </c>
      <c r="C285" s="62"/>
      <c r="D285" s="57"/>
      <c r="E285" s="50" t="str">
        <f>IF(AND(B285="",D285&lt;&gt;""),CONCATENATE("&lt;== ",Language!$B$48),IF(AND(B285&lt;&gt;"",F285&lt;&gt;"",ISNUMBER(F285)=FALSE()),CONCATENATE(Language!$B$48," ==&gt;"),IF(OR(D285="",$E$7=""),"",$E$7)))</f>
        <v/>
      </c>
      <c r="F285" s="64"/>
      <c r="G285" s="2"/>
      <c r="H285" s="59" t="str">
        <f t="shared" si="12"/>
        <v/>
      </c>
      <c r="I285" s="59" t="str">
        <f t="shared" si="13"/>
        <v/>
      </c>
      <c r="J285" s="60" t="str">
        <f t="shared" si="14"/>
        <v/>
      </c>
    </row>
    <row r="286" spans="1:10" ht="17.25" customHeight="1" x14ac:dyDescent="0.2">
      <c r="A286" s="2"/>
      <c r="B286" s="22" t="str">
        <f>IF(ISNUMBER(D286),MAX($B$29:B285)+1,"")</f>
        <v/>
      </c>
      <c r="C286" s="62"/>
      <c r="D286" s="57"/>
      <c r="E286" s="50" t="str">
        <f>IF(AND(B286="",D286&lt;&gt;""),CONCATENATE("&lt;== ",Language!$B$48),IF(AND(B286&lt;&gt;"",F286&lt;&gt;"",ISNUMBER(F286)=FALSE()),CONCATENATE(Language!$B$48," ==&gt;"),IF(OR(D286="",$E$7=""),"",$E$7)))</f>
        <v/>
      </c>
      <c r="F286" s="64"/>
      <c r="G286" s="2"/>
      <c r="H286" s="59" t="str">
        <f t="shared" si="12"/>
        <v/>
      </c>
      <c r="I286" s="59" t="str">
        <f t="shared" si="13"/>
        <v/>
      </c>
      <c r="J286" s="60" t="str">
        <f t="shared" si="14"/>
        <v/>
      </c>
    </row>
    <row r="287" spans="1:10" ht="17.25" customHeight="1" x14ac:dyDescent="0.2">
      <c r="A287" s="2"/>
      <c r="B287" s="22" t="str">
        <f>IF(ISNUMBER(D287),MAX($B$29:B286)+1,"")</f>
        <v/>
      </c>
      <c r="C287" s="62"/>
      <c r="D287" s="57"/>
      <c r="E287" s="50" t="str">
        <f>IF(AND(B287="",D287&lt;&gt;""),CONCATENATE("&lt;== ",Language!$B$48),IF(AND(B287&lt;&gt;"",F287&lt;&gt;"",ISNUMBER(F287)=FALSE()),CONCATENATE(Language!$B$48," ==&gt;"),IF(OR(D287="",$E$7=""),"",$E$7)))</f>
        <v/>
      </c>
      <c r="F287" s="64"/>
      <c r="G287" s="2"/>
      <c r="H287" s="59" t="str">
        <f t="shared" si="12"/>
        <v/>
      </c>
      <c r="I287" s="59" t="str">
        <f t="shared" si="13"/>
        <v/>
      </c>
      <c r="J287" s="60" t="str">
        <f t="shared" si="14"/>
        <v/>
      </c>
    </row>
    <row r="288" spans="1:10" ht="17.25" customHeight="1" x14ac:dyDescent="0.2">
      <c r="A288" s="2"/>
      <c r="B288" s="22" t="str">
        <f>IF(ISNUMBER(D288),MAX($B$29:B287)+1,"")</f>
        <v/>
      </c>
      <c r="C288" s="62"/>
      <c r="D288" s="57"/>
      <c r="E288" s="50" t="str">
        <f>IF(AND(B288="",D288&lt;&gt;""),CONCATENATE("&lt;== ",Language!$B$48),IF(AND(B288&lt;&gt;"",F288&lt;&gt;"",ISNUMBER(F288)=FALSE()),CONCATENATE(Language!$B$48," ==&gt;"),IF(OR(D288="",$E$7=""),"",$E$7)))</f>
        <v/>
      </c>
      <c r="F288" s="64"/>
      <c r="G288" s="2"/>
      <c r="H288" s="59" t="str">
        <f t="shared" si="12"/>
        <v/>
      </c>
      <c r="I288" s="59" t="str">
        <f t="shared" si="13"/>
        <v/>
      </c>
      <c r="J288" s="60" t="str">
        <f t="shared" si="14"/>
        <v/>
      </c>
    </row>
    <row r="289" spans="1:10" ht="17.25" customHeight="1" x14ac:dyDescent="0.2">
      <c r="A289" s="2"/>
      <c r="B289" s="22" t="str">
        <f>IF(ISNUMBER(D289),MAX($B$29:B288)+1,"")</f>
        <v/>
      </c>
      <c r="C289" s="62"/>
      <c r="D289" s="57"/>
      <c r="E289" s="50" t="str">
        <f>IF(AND(B289="",D289&lt;&gt;""),CONCATENATE("&lt;== ",Language!$B$48),IF(AND(B289&lt;&gt;"",F289&lt;&gt;"",ISNUMBER(F289)=FALSE()),CONCATENATE(Language!$B$48," ==&gt;"),IF(OR(D289="",$E$7=""),"",$E$7)))</f>
        <v/>
      </c>
      <c r="F289" s="64"/>
      <c r="G289" s="2"/>
      <c r="H289" s="59" t="str">
        <f t="shared" si="12"/>
        <v/>
      </c>
      <c r="I289" s="59" t="str">
        <f t="shared" si="13"/>
        <v/>
      </c>
      <c r="J289" s="60" t="str">
        <f t="shared" si="14"/>
        <v/>
      </c>
    </row>
    <row r="290" spans="1:10" ht="17.25" customHeight="1" x14ac:dyDescent="0.2">
      <c r="A290" s="2"/>
      <c r="B290" s="22" t="str">
        <f>IF(ISNUMBER(D290),MAX($B$29:B289)+1,"")</f>
        <v/>
      </c>
      <c r="C290" s="62"/>
      <c r="D290" s="57"/>
      <c r="E290" s="50" t="str">
        <f>IF(AND(B290="",D290&lt;&gt;""),CONCATENATE("&lt;== ",Language!$B$48),IF(AND(B290&lt;&gt;"",F290&lt;&gt;"",ISNUMBER(F290)=FALSE()),CONCATENATE(Language!$B$48," ==&gt;"),IF(OR(D290="",$E$7=""),"",$E$7)))</f>
        <v/>
      </c>
      <c r="F290" s="64"/>
      <c r="G290" s="2"/>
      <c r="H290" s="59" t="str">
        <f t="shared" si="12"/>
        <v/>
      </c>
      <c r="I290" s="59" t="str">
        <f t="shared" si="13"/>
        <v/>
      </c>
      <c r="J290" s="60" t="str">
        <f t="shared" si="14"/>
        <v/>
      </c>
    </row>
    <row r="291" spans="1:10" ht="17.25" customHeight="1" x14ac:dyDescent="0.2">
      <c r="A291" s="2"/>
      <c r="B291" s="22" t="str">
        <f>IF(ISNUMBER(D291),MAX($B$29:B290)+1,"")</f>
        <v/>
      </c>
      <c r="C291" s="62"/>
      <c r="D291" s="57"/>
      <c r="E291" s="50" t="str">
        <f>IF(AND(B291="",D291&lt;&gt;""),CONCATENATE("&lt;== ",Language!$B$48),IF(AND(B291&lt;&gt;"",F291&lt;&gt;"",ISNUMBER(F291)=FALSE()),CONCATENATE(Language!$B$48," ==&gt;"),IF(OR(D291="",$E$7=""),"",$E$7)))</f>
        <v/>
      </c>
      <c r="F291" s="64"/>
      <c r="G291" s="2"/>
      <c r="H291" s="59" t="str">
        <f t="shared" si="12"/>
        <v/>
      </c>
      <c r="I291" s="59" t="str">
        <f t="shared" si="13"/>
        <v/>
      </c>
      <c r="J291" s="60" t="str">
        <f t="shared" si="14"/>
        <v/>
      </c>
    </row>
    <row r="292" spans="1:10" ht="17.25" customHeight="1" x14ac:dyDescent="0.2">
      <c r="A292" s="2"/>
      <c r="B292" s="22" t="str">
        <f>IF(ISNUMBER(D292),MAX($B$29:B291)+1,"")</f>
        <v/>
      </c>
      <c r="C292" s="62"/>
      <c r="D292" s="57"/>
      <c r="E292" s="50" t="str">
        <f>IF(AND(B292="",D292&lt;&gt;""),CONCATENATE("&lt;== ",Language!$B$48),IF(AND(B292&lt;&gt;"",F292&lt;&gt;"",ISNUMBER(F292)=FALSE()),CONCATENATE(Language!$B$48," ==&gt;"),IF(OR(D292="",$E$7=""),"",$E$7)))</f>
        <v/>
      </c>
      <c r="F292" s="64"/>
      <c r="G292" s="2"/>
      <c r="H292" s="59" t="str">
        <f t="shared" si="12"/>
        <v/>
      </c>
      <c r="I292" s="59" t="str">
        <f t="shared" si="13"/>
        <v/>
      </c>
      <c r="J292" s="60" t="str">
        <f t="shared" si="14"/>
        <v/>
      </c>
    </row>
    <row r="293" spans="1:10" ht="17.25" customHeight="1" x14ac:dyDescent="0.2">
      <c r="A293" s="2"/>
      <c r="B293" s="22" t="str">
        <f>IF(ISNUMBER(D293),MAX($B$29:B292)+1,"")</f>
        <v/>
      </c>
      <c r="C293" s="62"/>
      <c r="D293" s="57"/>
      <c r="E293" s="50" t="str">
        <f>IF(AND(B293="",D293&lt;&gt;""),CONCATENATE("&lt;== ",Language!$B$48),IF(AND(B293&lt;&gt;"",F293&lt;&gt;"",ISNUMBER(F293)=FALSE()),CONCATENATE(Language!$B$48," ==&gt;"),IF(OR(D293="",$E$7=""),"",$E$7)))</f>
        <v/>
      </c>
      <c r="F293" s="64"/>
      <c r="G293" s="2"/>
      <c r="H293" s="59" t="str">
        <f t="shared" ref="H293:H299" si="15">IF(J293="","",F293)</f>
        <v/>
      </c>
      <c r="I293" s="59" t="str">
        <f t="shared" ref="I293:I299" si="16">IF(J293="","",D293*F293)</f>
        <v/>
      </c>
      <c r="J293" s="60" t="str">
        <f t="shared" ref="J293:J299" si="17">IF(ISNUMBER((D293/$E$11*F293*$E$12*$E$13)^2),(D293/$E$11*F293*$E$12*$E$13)^2,"")</f>
        <v/>
      </c>
    </row>
    <row r="294" spans="1:10" ht="17.25" customHeight="1" x14ac:dyDescent="0.2">
      <c r="A294" s="2"/>
      <c r="B294" s="22" t="str">
        <f>IF(ISNUMBER(D294),MAX($B$29:B293)+1,"")</f>
        <v/>
      </c>
      <c r="C294" s="62"/>
      <c r="D294" s="57"/>
      <c r="E294" s="50" t="str">
        <f>IF(AND(B294="",D294&lt;&gt;""),CONCATENATE("&lt;== ",Language!$B$48),IF(AND(B294&lt;&gt;"",F294&lt;&gt;"",ISNUMBER(F294)=FALSE()),CONCATENATE(Language!$B$48," ==&gt;"),IF(OR(D294="",$E$7=""),"",$E$7)))</f>
        <v/>
      </c>
      <c r="F294" s="64"/>
      <c r="G294" s="2"/>
      <c r="H294" s="59" t="str">
        <f t="shared" si="15"/>
        <v/>
      </c>
      <c r="I294" s="59" t="str">
        <f t="shared" si="16"/>
        <v/>
      </c>
      <c r="J294" s="60" t="str">
        <f t="shared" si="17"/>
        <v/>
      </c>
    </row>
    <row r="295" spans="1:10" ht="17.25" customHeight="1" x14ac:dyDescent="0.2">
      <c r="A295" s="2"/>
      <c r="B295" s="22" t="str">
        <f>IF(ISNUMBER(D295),MAX($B$29:B294)+1,"")</f>
        <v/>
      </c>
      <c r="C295" s="62"/>
      <c r="D295" s="57"/>
      <c r="E295" s="50" t="str">
        <f>IF(AND(B295="",D295&lt;&gt;""),CONCATENATE("&lt;== ",Language!$B$48),IF(AND(B295&lt;&gt;"",F295&lt;&gt;"",ISNUMBER(F295)=FALSE()),CONCATENATE(Language!$B$48," ==&gt;"),IF(OR(D295="",$E$7=""),"",$E$7)))</f>
        <v/>
      </c>
      <c r="F295" s="64"/>
      <c r="G295" s="2"/>
      <c r="H295" s="59" t="str">
        <f t="shared" si="15"/>
        <v/>
      </c>
      <c r="I295" s="59" t="str">
        <f t="shared" si="16"/>
        <v/>
      </c>
      <c r="J295" s="60" t="str">
        <f t="shared" si="17"/>
        <v/>
      </c>
    </row>
    <row r="296" spans="1:10" ht="17.25" customHeight="1" x14ac:dyDescent="0.2">
      <c r="A296" s="2"/>
      <c r="B296" s="22" t="str">
        <f>IF(ISNUMBER(D296),MAX($B$29:B295)+1,"")</f>
        <v/>
      </c>
      <c r="C296" s="62"/>
      <c r="D296" s="57"/>
      <c r="E296" s="50" t="str">
        <f>IF(AND(B296="",D296&lt;&gt;""),CONCATENATE("&lt;== ",Language!$B$48),IF(AND(B296&lt;&gt;"",F296&lt;&gt;"",ISNUMBER(F296)=FALSE()),CONCATENATE(Language!$B$48," ==&gt;"),IF(OR(D296="",$E$7=""),"",$E$7)))</f>
        <v/>
      </c>
      <c r="F296" s="64"/>
      <c r="G296" s="2"/>
      <c r="H296" s="59" t="str">
        <f t="shared" si="15"/>
        <v/>
      </c>
      <c r="I296" s="59" t="str">
        <f t="shared" si="16"/>
        <v/>
      </c>
      <c r="J296" s="60" t="str">
        <f t="shared" si="17"/>
        <v/>
      </c>
    </row>
    <row r="297" spans="1:10" ht="17.25" customHeight="1" x14ac:dyDescent="0.2">
      <c r="A297" s="2"/>
      <c r="B297" s="22" t="str">
        <f>IF(ISNUMBER(D297),MAX($B$29:B296)+1,"")</f>
        <v/>
      </c>
      <c r="C297" s="62"/>
      <c r="D297" s="57"/>
      <c r="E297" s="50" t="str">
        <f>IF(AND(B297="",D297&lt;&gt;""),CONCATENATE("&lt;== ",Language!$B$48),IF(AND(B297&lt;&gt;"",F297&lt;&gt;"",ISNUMBER(F297)=FALSE()),CONCATENATE(Language!$B$48," ==&gt;"),IF(OR(D297="",$E$7=""),"",$E$7)))</f>
        <v/>
      </c>
      <c r="F297" s="64"/>
      <c r="G297" s="2"/>
      <c r="H297" s="59" t="str">
        <f t="shared" si="15"/>
        <v/>
      </c>
      <c r="I297" s="59" t="str">
        <f t="shared" si="16"/>
        <v/>
      </c>
      <c r="J297" s="60" t="str">
        <f t="shared" si="17"/>
        <v/>
      </c>
    </row>
    <row r="298" spans="1:10" ht="17.25" customHeight="1" x14ac:dyDescent="0.2">
      <c r="A298" s="2"/>
      <c r="B298" s="22" t="str">
        <f>IF(ISNUMBER(D298),MAX($B$29:B297)+1,"")</f>
        <v/>
      </c>
      <c r="C298" s="62"/>
      <c r="D298" s="57"/>
      <c r="E298" s="50" t="str">
        <f>IF(AND(B298="",D298&lt;&gt;""),CONCATENATE("&lt;== ",Language!$B$48),IF(AND(B298&lt;&gt;"",F298&lt;&gt;"",ISNUMBER(F298)=FALSE()),CONCATENATE(Language!$B$48," ==&gt;"),IF(OR(D298="",$E$7=""),"",$E$7)))</f>
        <v/>
      </c>
      <c r="F298" s="64"/>
      <c r="G298" s="2"/>
      <c r="H298" s="59" t="str">
        <f t="shared" si="15"/>
        <v/>
      </c>
      <c r="I298" s="59" t="str">
        <f t="shared" si="16"/>
        <v/>
      </c>
      <c r="J298" s="60" t="str">
        <f t="shared" si="17"/>
        <v/>
      </c>
    </row>
    <row r="299" spans="1:10" ht="17.25" customHeight="1" x14ac:dyDescent="0.2">
      <c r="A299" s="2"/>
      <c r="B299" s="22" t="str">
        <f>IF(ISNUMBER(D299),MAX($B$29:B298)+1,"")</f>
        <v/>
      </c>
      <c r="C299" s="62"/>
      <c r="D299" s="57"/>
      <c r="E299" s="50" t="str">
        <f>IF(AND(B299="",D299&lt;&gt;""),CONCATENATE("&lt;== ",Language!$B$48),IF(AND(B299&lt;&gt;"",F299&lt;&gt;"",ISNUMBER(F299)=FALSE()),CONCATENATE(Language!$B$48," ==&gt;"),IF(OR(D299="",$E$7=""),"",$E$7)))</f>
        <v/>
      </c>
      <c r="F299" s="64"/>
      <c r="G299" s="2"/>
      <c r="H299" s="59" t="str">
        <f t="shared" si="15"/>
        <v/>
      </c>
      <c r="I299" s="59" t="str">
        <f t="shared" si="16"/>
        <v/>
      </c>
      <c r="J299" s="60" t="str">
        <f t="shared" si="17"/>
        <v/>
      </c>
    </row>
    <row r="300" spans="1:10" ht="17.25" customHeight="1" x14ac:dyDescent="0.2">
      <c r="A300" s="2"/>
      <c r="B300" s="22" t="str">
        <f>IF(ISNUMBER(D300),MAX($B$29:B299)+1,"")</f>
        <v/>
      </c>
      <c r="C300" s="62"/>
      <c r="D300" s="57"/>
      <c r="E300" s="50" t="str">
        <f>IF(AND(B300="",D300&lt;&gt;""),CONCATENATE("&lt;== ",Language!$B$48),IF(AND(B300&lt;&gt;"",F300&lt;&gt;"",ISNUMBER(F300)=FALSE()),CONCATENATE(Language!$B$48," ==&gt;"),IF(OR(D300="",$E$7=""),"",$E$7)))</f>
        <v/>
      </c>
      <c r="F300" s="64"/>
      <c r="G300" s="2"/>
      <c r="H300" s="59" t="str">
        <f t="shared" ref="H300:H363" si="18">IF(J300="","",F300)</f>
        <v/>
      </c>
      <c r="I300" s="59" t="str">
        <f t="shared" ref="I300:I363" si="19">IF(J300="","",D300*F300)</f>
        <v/>
      </c>
      <c r="J300" s="60" t="str">
        <f t="shared" ref="J300:J363" si="20">IF(ISNUMBER((D300/$E$11*F300*$E$12*$E$13)^2),(D300/$E$11*F300*$E$12*$E$13)^2,"")</f>
        <v/>
      </c>
    </row>
    <row r="301" spans="1:10" ht="17.25" customHeight="1" x14ac:dyDescent="0.2">
      <c r="A301" s="2"/>
      <c r="B301" s="22" t="str">
        <f>IF(ISNUMBER(D301),MAX($B$29:B300)+1,"")</f>
        <v/>
      </c>
      <c r="C301" s="62"/>
      <c r="D301" s="57"/>
      <c r="E301" s="50" t="str">
        <f>IF(AND(B301="",D301&lt;&gt;""),CONCATENATE("&lt;== ",Language!$B$48),IF(AND(B301&lt;&gt;"",F301&lt;&gt;"",ISNUMBER(F301)=FALSE()),CONCATENATE(Language!$B$48," ==&gt;"),IF(OR(D301="",$E$7=""),"",$E$7)))</f>
        <v/>
      </c>
      <c r="F301" s="64"/>
      <c r="G301" s="2"/>
      <c r="H301" s="59" t="str">
        <f t="shared" si="18"/>
        <v/>
      </c>
      <c r="I301" s="59" t="str">
        <f t="shared" si="19"/>
        <v/>
      </c>
      <c r="J301" s="60" t="str">
        <f t="shared" si="20"/>
        <v/>
      </c>
    </row>
    <row r="302" spans="1:10" ht="17.25" customHeight="1" x14ac:dyDescent="0.2">
      <c r="A302" s="2"/>
      <c r="B302" s="22" t="str">
        <f>IF(ISNUMBER(D302),MAX($B$29:B301)+1,"")</f>
        <v/>
      </c>
      <c r="C302" s="62"/>
      <c r="D302" s="57"/>
      <c r="E302" s="50" t="str">
        <f>IF(AND(B302="",D302&lt;&gt;""),CONCATENATE("&lt;== ",Language!$B$48),IF(AND(B302&lt;&gt;"",F302&lt;&gt;"",ISNUMBER(F302)=FALSE()),CONCATENATE(Language!$B$48," ==&gt;"),IF(OR(D302="",$E$7=""),"",$E$7)))</f>
        <v/>
      </c>
      <c r="F302" s="64"/>
      <c r="G302" s="2"/>
      <c r="H302" s="59" t="str">
        <f t="shared" si="18"/>
        <v/>
      </c>
      <c r="I302" s="59" t="str">
        <f t="shared" si="19"/>
        <v/>
      </c>
      <c r="J302" s="60" t="str">
        <f t="shared" si="20"/>
        <v/>
      </c>
    </row>
    <row r="303" spans="1:10" ht="17.25" customHeight="1" x14ac:dyDescent="0.2">
      <c r="A303" s="2"/>
      <c r="B303" s="22" t="str">
        <f>IF(ISNUMBER(D303),MAX($B$29:B302)+1,"")</f>
        <v/>
      </c>
      <c r="C303" s="62"/>
      <c r="D303" s="57"/>
      <c r="E303" s="50" t="str">
        <f>IF(AND(B303="",D303&lt;&gt;""),CONCATENATE("&lt;== ",Language!$B$48),IF(AND(B303&lt;&gt;"",F303&lt;&gt;"",ISNUMBER(F303)=FALSE()),CONCATENATE(Language!$B$48," ==&gt;"),IF(OR(D303="",$E$7=""),"",$E$7)))</f>
        <v/>
      </c>
      <c r="F303" s="64"/>
      <c r="G303" s="2"/>
      <c r="H303" s="59" t="str">
        <f t="shared" si="18"/>
        <v/>
      </c>
      <c r="I303" s="59" t="str">
        <f t="shared" si="19"/>
        <v/>
      </c>
      <c r="J303" s="60" t="str">
        <f t="shared" si="20"/>
        <v/>
      </c>
    </row>
    <row r="304" spans="1:10" ht="17.25" customHeight="1" x14ac:dyDescent="0.2">
      <c r="A304" s="2"/>
      <c r="B304" s="22" t="str">
        <f>IF(ISNUMBER(D304),MAX($B$29:B303)+1,"")</f>
        <v/>
      </c>
      <c r="C304" s="62"/>
      <c r="D304" s="57"/>
      <c r="E304" s="50" t="str">
        <f>IF(AND(B304="",D304&lt;&gt;""),CONCATENATE("&lt;== ",Language!$B$48),IF(AND(B304&lt;&gt;"",F304&lt;&gt;"",ISNUMBER(F304)=FALSE()),CONCATENATE(Language!$B$48," ==&gt;"),IF(OR(D304="",$E$7=""),"",$E$7)))</f>
        <v/>
      </c>
      <c r="F304" s="64"/>
      <c r="G304" s="2"/>
      <c r="H304" s="59" t="str">
        <f t="shared" si="18"/>
        <v/>
      </c>
      <c r="I304" s="59" t="str">
        <f t="shared" si="19"/>
        <v/>
      </c>
      <c r="J304" s="60" t="str">
        <f t="shared" si="20"/>
        <v/>
      </c>
    </row>
    <row r="305" spans="1:10" ht="17.25" customHeight="1" x14ac:dyDescent="0.2">
      <c r="A305" s="2"/>
      <c r="B305" s="22" t="str">
        <f>IF(ISNUMBER(D305),MAX($B$29:B304)+1,"")</f>
        <v/>
      </c>
      <c r="C305" s="62"/>
      <c r="D305" s="57"/>
      <c r="E305" s="50" t="str">
        <f>IF(AND(B305="",D305&lt;&gt;""),CONCATENATE("&lt;== ",Language!$B$48),IF(AND(B305&lt;&gt;"",F305&lt;&gt;"",ISNUMBER(F305)=FALSE()),CONCATENATE(Language!$B$48," ==&gt;"),IF(OR(D305="",$E$7=""),"",$E$7)))</f>
        <v/>
      </c>
      <c r="F305" s="64"/>
      <c r="G305" s="2"/>
      <c r="H305" s="59" t="str">
        <f t="shared" si="18"/>
        <v/>
      </c>
      <c r="I305" s="59" t="str">
        <f t="shared" si="19"/>
        <v/>
      </c>
      <c r="J305" s="60" t="str">
        <f t="shared" si="20"/>
        <v/>
      </c>
    </row>
    <row r="306" spans="1:10" ht="17.25" customHeight="1" x14ac:dyDescent="0.2">
      <c r="A306" s="2"/>
      <c r="B306" s="22" t="str">
        <f>IF(ISNUMBER(D306),MAX($B$29:B305)+1,"")</f>
        <v/>
      </c>
      <c r="C306" s="62"/>
      <c r="D306" s="57"/>
      <c r="E306" s="50" t="str">
        <f>IF(AND(B306="",D306&lt;&gt;""),CONCATENATE("&lt;== ",Language!$B$48),IF(AND(B306&lt;&gt;"",F306&lt;&gt;"",ISNUMBER(F306)=FALSE()),CONCATENATE(Language!$B$48," ==&gt;"),IF(OR(D306="",$E$7=""),"",$E$7)))</f>
        <v/>
      </c>
      <c r="F306" s="64"/>
      <c r="G306" s="2"/>
      <c r="H306" s="59" t="str">
        <f t="shared" si="18"/>
        <v/>
      </c>
      <c r="I306" s="59" t="str">
        <f t="shared" si="19"/>
        <v/>
      </c>
      <c r="J306" s="60" t="str">
        <f t="shared" si="20"/>
        <v/>
      </c>
    </row>
    <row r="307" spans="1:10" ht="17.25" customHeight="1" x14ac:dyDescent="0.2">
      <c r="A307" s="2"/>
      <c r="B307" s="22" t="str">
        <f>IF(ISNUMBER(D307),MAX($B$29:B306)+1,"")</f>
        <v/>
      </c>
      <c r="C307" s="62"/>
      <c r="D307" s="57"/>
      <c r="E307" s="50" t="str">
        <f>IF(AND(B307="",D307&lt;&gt;""),CONCATENATE("&lt;== ",Language!$B$48),IF(AND(B307&lt;&gt;"",F307&lt;&gt;"",ISNUMBER(F307)=FALSE()),CONCATENATE(Language!$B$48," ==&gt;"),IF(OR(D307="",$E$7=""),"",$E$7)))</f>
        <v/>
      </c>
      <c r="F307" s="64"/>
      <c r="G307" s="2"/>
      <c r="H307" s="59" t="str">
        <f t="shared" si="18"/>
        <v/>
      </c>
      <c r="I307" s="59" t="str">
        <f t="shared" si="19"/>
        <v/>
      </c>
      <c r="J307" s="60" t="str">
        <f t="shared" si="20"/>
        <v/>
      </c>
    </row>
    <row r="308" spans="1:10" ht="17.25" customHeight="1" x14ac:dyDescent="0.2">
      <c r="A308" s="2"/>
      <c r="B308" s="22" t="str">
        <f>IF(ISNUMBER(D308),MAX($B$29:B307)+1,"")</f>
        <v/>
      </c>
      <c r="C308" s="62"/>
      <c r="D308" s="57"/>
      <c r="E308" s="50" t="str">
        <f>IF(AND(B308="",D308&lt;&gt;""),CONCATENATE("&lt;== ",Language!$B$48),IF(AND(B308&lt;&gt;"",F308&lt;&gt;"",ISNUMBER(F308)=FALSE()),CONCATENATE(Language!$B$48," ==&gt;"),IF(OR(D308="",$E$7=""),"",$E$7)))</f>
        <v/>
      </c>
      <c r="F308" s="64"/>
      <c r="G308" s="2"/>
      <c r="H308" s="59" t="str">
        <f t="shared" si="18"/>
        <v/>
      </c>
      <c r="I308" s="59" t="str">
        <f t="shared" si="19"/>
        <v/>
      </c>
      <c r="J308" s="60" t="str">
        <f t="shared" si="20"/>
        <v/>
      </c>
    </row>
    <row r="309" spans="1:10" ht="17.25" customHeight="1" x14ac:dyDescent="0.2">
      <c r="A309" s="2"/>
      <c r="B309" s="22" t="str">
        <f>IF(ISNUMBER(D309),MAX($B$29:B308)+1,"")</f>
        <v/>
      </c>
      <c r="C309" s="62"/>
      <c r="D309" s="57"/>
      <c r="E309" s="50" t="str">
        <f>IF(AND(B309="",D309&lt;&gt;""),CONCATENATE("&lt;== ",Language!$B$48),IF(AND(B309&lt;&gt;"",F309&lt;&gt;"",ISNUMBER(F309)=FALSE()),CONCATENATE(Language!$B$48," ==&gt;"),IF(OR(D309="",$E$7=""),"",$E$7)))</f>
        <v/>
      </c>
      <c r="F309" s="64"/>
      <c r="G309" s="2"/>
      <c r="H309" s="59" t="str">
        <f t="shared" si="18"/>
        <v/>
      </c>
      <c r="I309" s="59" t="str">
        <f t="shared" si="19"/>
        <v/>
      </c>
      <c r="J309" s="60" t="str">
        <f t="shared" si="20"/>
        <v/>
      </c>
    </row>
    <row r="310" spans="1:10" ht="17.25" customHeight="1" x14ac:dyDescent="0.2">
      <c r="A310" s="2"/>
      <c r="B310" s="22" t="str">
        <f>IF(ISNUMBER(D310),MAX($B$29:B309)+1,"")</f>
        <v/>
      </c>
      <c r="C310" s="62"/>
      <c r="D310" s="57"/>
      <c r="E310" s="50" t="str">
        <f>IF(AND(B310="",D310&lt;&gt;""),CONCATENATE("&lt;== ",Language!$B$48),IF(AND(B310&lt;&gt;"",F310&lt;&gt;"",ISNUMBER(F310)=FALSE()),CONCATENATE(Language!$B$48," ==&gt;"),IF(OR(D310="",$E$7=""),"",$E$7)))</f>
        <v/>
      </c>
      <c r="F310" s="64"/>
      <c r="G310" s="2"/>
      <c r="H310" s="59" t="str">
        <f t="shared" si="18"/>
        <v/>
      </c>
      <c r="I310" s="59" t="str">
        <f t="shared" si="19"/>
        <v/>
      </c>
      <c r="J310" s="60" t="str">
        <f t="shared" si="20"/>
        <v/>
      </c>
    </row>
    <row r="311" spans="1:10" ht="17.25" customHeight="1" x14ac:dyDescent="0.2">
      <c r="A311" s="2"/>
      <c r="B311" s="22" t="str">
        <f>IF(ISNUMBER(D311),MAX($B$29:B310)+1,"")</f>
        <v/>
      </c>
      <c r="C311" s="62"/>
      <c r="D311" s="57"/>
      <c r="E311" s="50" t="str">
        <f>IF(AND(B311="",D311&lt;&gt;""),CONCATENATE("&lt;== ",Language!$B$48),IF(AND(B311&lt;&gt;"",F311&lt;&gt;"",ISNUMBER(F311)=FALSE()),CONCATENATE(Language!$B$48," ==&gt;"),IF(OR(D311="",$E$7=""),"",$E$7)))</f>
        <v/>
      </c>
      <c r="F311" s="64"/>
      <c r="G311" s="2"/>
      <c r="H311" s="59" t="str">
        <f t="shared" si="18"/>
        <v/>
      </c>
      <c r="I311" s="59" t="str">
        <f t="shared" si="19"/>
        <v/>
      </c>
      <c r="J311" s="60" t="str">
        <f t="shared" si="20"/>
        <v/>
      </c>
    </row>
    <row r="312" spans="1:10" ht="17.25" customHeight="1" x14ac:dyDescent="0.2">
      <c r="A312" s="2"/>
      <c r="B312" s="22" t="str">
        <f>IF(ISNUMBER(D312),MAX($B$29:B311)+1,"")</f>
        <v/>
      </c>
      <c r="C312" s="62"/>
      <c r="D312" s="57"/>
      <c r="E312" s="50" t="str">
        <f>IF(AND(B312="",D312&lt;&gt;""),CONCATENATE("&lt;== ",Language!$B$48),IF(AND(B312&lt;&gt;"",F312&lt;&gt;"",ISNUMBER(F312)=FALSE()),CONCATENATE(Language!$B$48," ==&gt;"),IF(OR(D312="",$E$7=""),"",$E$7)))</f>
        <v/>
      </c>
      <c r="F312" s="64"/>
      <c r="G312" s="2"/>
      <c r="H312" s="59" t="str">
        <f t="shared" si="18"/>
        <v/>
      </c>
      <c r="I312" s="59" t="str">
        <f t="shared" si="19"/>
        <v/>
      </c>
      <c r="J312" s="60" t="str">
        <f t="shared" si="20"/>
        <v/>
      </c>
    </row>
    <row r="313" spans="1:10" ht="17.25" customHeight="1" x14ac:dyDescent="0.2">
      <c r="A313" s="2"/>
      <c r="B313" s="22" t="str">
        <f>IF(ISNUMBER(D313),MAX($B$29:B312)+1,"")</f>
        <v/>
      </c>
      <c r="C313" s="62"/>
      <c r="D313" s="57"/>
      <c r="E313" s="50" t="str">
        <f>IF(AND(B313="",D313&lt;&gt;""),CONCATENATE("&lt;== ",Language!$B$48),IF(AND(B313&lt;&gt;"",F313&lt;&gt;"",ISNUMBER(F313)=FALSE()),CONCATENATE(Language!$B$48," ==&gt;"),IF(OR(D313="",$E$7=""),"",$E$7)))</f>
        <v/>
      </c>
      <c r="F313" s="64"/>
      <c r="G313" s="2"/>
      <c r="H313" s="59" t="str">
        <f t="shared" si="18"/>
        <v/>
      </c>
      <c r="I313" s="59" t="str">
        <f t="shared" si="19"/>
        <v/>
      </c>
      <c r="J313" s="60" t="str">
        <f t="shared" si="20"/>
        <v/>
      </c>
    </row>
    <row r="314" spans="1:10" ht="17.25" customHeight="1" x14ac:dyDescent="0.2">
      <c r="A314" s="2"/>
      <c r="B314" s="22" t="str">
        <f>IF(ISNUMBER(D314),MAX($B$29:B313)+1,"")</f>
        <v/>
      </c>
      <c r="C314" s="62"/>
      <c r="D314" s="57"/>
      <c r="E314" s="50" t="str">
        <f>IF(AND(B314="",D314&lt;&gt;""),CONCATENATE("&lt;== ",Language!$B$48),IF(AND(B314&lt;&gt;"",F314&lt;&gt;"",ISNUMBER(F314)=FALSE()),CONCATENATE(Language!$B$48," ==&gt;"),IF(OR(D314="",$E$7=""),"",$E$7)))</f>
        <v/>
      </c>
      <c r="F314" s="64"/>
      <c r="G314" s="2"/>
      <c r="H314" s="59" t="str">
        <f t="shared" si="18"/>
        <v/>
      </c>
      <c r="I314" s="59" t="str">
        <f t="shared" si="19"/>
        <v/>
      </c>
      <c r="J314" s="60" t="str">
        <f t="shared" si="20"/>
        <v/>
      </c>
    </row>
    <row r="315" spans="1:10" ht="17.25" customHeight="1" x14ac:dyDescent="0.2">
      <c r="A315" s="2"/>
      <c r="B315" s="22" t="str">
        <f>IF(ISNUMBER(D315),MAX($B$29:B314)+1,"")</f>
        <v/>
      </c>
      <c r="C315" s="62"/>
      <c r="D315" s="57"/>
      <c r="E315" s="50" t="str">
        <f>IF(AND(B315="",D315&lt;&gt;""),CONCATENATE("&lt;== ",Language!$B$48),IF(AND(B315&lt;&gt;"",F315&lt;&gt;"",ISNUMBER(F315)=FALSE()),CONCATENATE(Language!$B$48," ==&gt;"),IF(OR(D315="",$E$7=""),"",$E$7)))</f>
        <v/>
      </c>
      <c r="F315" s="64"/>
      <c r="G315" s="2"/>
      <c r="H315" s="59" t="str">
        <f t="shared" si="18"/>
        <v/>
      </c>
      <c r="I315" s="59" t="str">
        <f t="shared" si="19"/>
        <v/>
      </c>
      <c r="J315" s="60" t="str">
        <f t="shared" si="20"/>
        <v/>
      </c>
    </row>
    <row r="316" spans="1:10" ht="17.25" customHeight="1" x14ac:dyDescent="0.2">
      <c r="A316" s="2"/>
      <c r="B316" s="22" t="str">
        <f>IF(ISNUMBER(D316),MAX($B$29:B315)+1,"")</f>
        <v/>
      </c>
      <c r="C316" s="62"/>
      <c r="D316" s="57"/>
      <c r="E316" s="50" t="str">
        <f>IF(AND(B316="",D316&lt;&gt;""),CONCATENATE("&lt;== ",Language!$B$48),IF(AND(B316&lt;&gt;"",F316&lt;&gt;"",ISNUMBER(F316)=FALSE()),CONCATENATE(Language!$B$48," ==&gt;"),IF(OR(D316="",$E$7=""),"",$E$7)))</f>
        <v/>
      </c>
      <c r="F316" s="64"/>
      <c r="G316" s="2"/>
      <c r="H316" s="59" t="str">
        <f t="shared" si="18"/>
        <v/>
      </c>
      <c r="I316" s="59" t="str">
        <f t="shared" si="19"/>
        <v/>
      </c>
      <c r="J316" s="60" t="str">
        <f t="shared" si="20"/>
        <v/>
      </c>
    </row>
    <row r="317" spans="1:10" ht="17.25" customHeight="1" x14ac:dyDescent="0.2">
      <c r="A317" s="2"/>
      <c r="B317" s="22" t="str">
        <f>IF(ISNUMBER(D317),MAX($B$29:B316)+1,"")</f>
        <v/>
      </c>
      <c r="C317" s="62"/>
      <c r="D317" s="57"/>
      <c r="E317" s="50" t="str">
        <f>IF(AND(B317="",D317&lt;&gt;""),CONCATENATE("&lt;== ",Language!$B$48),IF(AND(B317&lt;&gt;"",F317&lt;&gt;"",ISNUMBER(F317)=FALSE()),CONCATENATE(Language!$B$48," ==&gt;"),IF(OR(D317="",$E$7=""),"",$E$7)))</f>
        <v/>
      </c>
      <c r="F317" s="64"/>
      <c r="G317" s="2"/>
      <c r="H317" s="59" t="str">
        <f t="shared" si="18"/>
        <v/>
      </c>
      <c r="I317" s="59" t="str">
        <f t="shared" si="19"/>
        <v/>
      </c>
      <c r="J317" s="60" t="str">
        <f t="shared" si="20"/>
        <v/>
      </c>
    </row>
    <row r="318" spans="1:10" ht="17.25" customHeight="1" x14ac:dyDescent="0.2">
      <c r="A318" s="2"/>
      <c r="B318" s="22" t="str">
        <f>IF(ISNUMBER(D318),MAX($B$29:B317)+1,"")</f>
        <v/>
      </c>
      <c r="C318" s="62"/>
      <c r="D318" s="57"/>
      <c r="E318" s="50" t="str">
        <f>IF(AND(B318="",D318&lt;&gt;""),CONCATENATE("&lt;== ",Language!$B$48),IF(AND(B318&lt;&gt;"",F318&lt;&gt;"",ISNUMBER(F318)=FALSE()),CONCATENATE(Language!$B$48," ==&gt;"),IF(OR(D318="",$E$7=""),"",$E$7)))</f>
        <v/>
      </c>
      <c r="F318" s="64"/>
      <c r="G318" s="2"/>
      <c r="H318" s="59" t="str">
        <f t="shared" si="18"/>
        <v/>
      </c>
      <c r="I318" s="59" t="str">
        <f t="shared" si="19"/>
        <v/>
      </c>
      <c r="J318" s="60" t="str">
        <f t="shared" si="20"/>
        <v/>
      </c>
    </row>
    <row r="319" spans="1:10" ht="17.25" customHeight="1" x14ac:dyDescent="0.2">
      <c r="A319" s="2"/>
      <c r="B319" s="22" t="str">
        <f>IF(ISNUMBER(D319),MAX($B$29:B318)+1,"")</f>
        <v/>
      </c>
      <c r="C319" s="62"/>
      <c r="D319" s="57"/>
      <c r="E319" s="50" t="str">
        <f>IF(AND(B319="",D319&lt;&gt;""),CONCATENATE("&lt;== ",Language!$B$48),IF(AND(B319&lt;&gt;"",F319&lt;&gt;"",ISNUMBER(F319)=FALSE()),CONCATENATE(Language!$B$48," ==&gt;"),IF(OR(D319="",$E$7=""),"",$E$7)))</f>
        <v/>
      </c>
      <c r="F319" s="64"/>
      <c r="G319" s="2"/>
      <c r="H319" s="59" t="str">
        <f t="shared" si="18"/>
        <v/>
      </c>
      <c r="I319" s="59" t="str">
        <f t="shared" si="19"/>
        <v/>
      </c>
      <c r="J319" s="60" t="str">
        <f t="shared" si="20"/>
        <v/>
      </c>
    </row>
    <row r="320" spans="1:10" ht="17.25" customHeight="1" x14ac:dyDescent="0.2">
      <c r="A320" s="2"/>
      <c r="B320" s="22" t="str">
        <f>IF(ISNUMBER(D320),MAX($B$29:B319)+1,"")</f>
        <v/>
      </c>
      <c r="C320" s="62"/>
      <c r="D320" s="57"/>
      <c r="E320" s="50" t="str">
        <f>IF(AND(B320="",D320&lt;&gt;""),CONCATENATE("&lt;== ",Language!$B$48),IF(AND(B320&lt;&gt;"",F320&lt;&gt;"",ISNUMBER(F320)=FALSE()),CONCATENATE(Language!$B$48," ==&gt;"),IF(OR(D320="",$E$7=""),"",$E$7)))</f>
        <v/>
      </c>
      <c r="F320" s="64"/>
      <c r="G320" s="2"/>
      <c r="H320" s="59" t="str">
        <f t="shared" si="18"/>
        <v/>
      </c>
      <c r="I320" s="59" t="str">
        <f t="shared" si="19"/>
        <v/>
      </c>
      <c r="J320" s="60" t="str">
        <f t="shared" si="20"/>
        <v/>
      </c>
    </row>
    <row r="321" spans="1:10" ht="17.25" customHeight="1" x14ac:dyDescent="0.2">
      <c r="A321" s="2"/>
      <c r="B321" s="22" t="str">
        <f>IF(ISNUMBER(D321),MAX($B$29:B320)+1,"")</f>
        <v/>
      </c>
      <c r="C321" s="62"/>
      <c r="D321" s="57"/>
      <c r="E321" s="50" t="str">
        <f>IF(AND(B321="",D321&lt;&gt;""),CONCATENATE("&lt;== ",Language!$B$48),IF(AND(B321&lt;&gt;"",F321&lt;&gt;"",ISNUMBER(F321)=FALSE()),CONCATENATE(Language!$B$48," ==&gt;"),IF(OR(D321="",$E$7=""),"",$E$7)))</f>
        <v/>
      </c>
      <c r="F321" s="64"/>
      <c r="G321" s="2"/>
      <c r="H321" s="59" t="str">
        <f t="shared" si="18"/>
        <v/>
      </c>
      <c r="I321" s="59" t="str">
        <f t="shared" si="19"/>
        <v/>
      </c>
      <c r="J321" s="60" t="str">
        <f t="shared" si="20"/>
        <v/>
      </c>
    </row>
    <row r="322" spans="1:10" ht="17.25" customHeight="1" x14ac:dyDescent="0.2">
      <c r="A322" s="2"/>
      <c r="B322" s="22" t="str">
        <f>IF(ISNUMBER(D322),MAX($B$29:B321)+1,"")</f>
        <v/>
      </c>
      <c r="C322" s="62"/>
      <c r="D322" s="57"/>
      <c r="E322" s="50" t="str">
        <f>IF(AND(B322="",D322&lt;&gt;""),CONCATENATE("&lt;== ",Language!$B$48),IF(AND(B322&lt;&gt;"",F322&lt;&gt;"",ISNUMBER(F322)=FALSE()),CONCATENATE(Language!$B$48," ==&gt;"),IF(OR(D322="",$E$7=""),"",$E$7)))</f>
        <v/>
      </c>
      <c r="F322" s="64"/>
      <c r="G322" s="2"/>
      <c r="H322" s="59" t="str">
        <f t="shared" si="18"/>
        <v/>
      </c>
      <c r="I322" s="59" t="str">
        <f t="shared" si="19"/>
        <v/>
      </c>
      <c r="J322" s="60" t="str">
        <f t="shared" si="20"/>
        <v/>
      </c>
    </row>
    <row r="323" spans="1:10" ht="17.25" customHeight="1" x14ac:dyDescent="0.2">
      <c r="A323" s="2"/>
      <c r="B323" s="22" t="str">
        <f>IF(ISNUMBER(D323),MAX($B$29:B322)+1,"")</f>
        <v/>
      </c>
      <c r="C323" s="62"/>
      <c r="D323" s="57"/>
      <c r="E323" s="50" t="str">
        <f>IF(AND(B323="",D323&lt;&gt;""),CONCATENATE("&lt;== ",Language!$B$48),IF(AND(B323&lt;&gt;"",F323&lt;&gt;"",ISNUMBER(F323)=FALSE()),CONCATENATE(Language!$B$48," ==&gt;"),IF(OR(D323="",$E$7=""),"",$E$7)))</f>
        <v/>
      </c>
      <c r="F323" s="64"/>
      <c r="G323" s="2"/>
      <c r="H323" s="59" t="str">
        <f t="shared" si="18"/>
        <v/>
      </c>
      <c r="I323" s="59" t="str">
        <f t="shared" si="19"/>
        <v/>
      </c>
      <c r="J323" s="60" t="str">
        <f t="shared" si="20"/>
        <v/>
      </c>
    </row>
    <row r="324" spans="1:10" ht="17.25" customHeight="1" x14ac:dyDescent="0.2">
      <c r="A324" s="2"/>
      <c r="B324" s="22" t="str">
        <f>IF(ISNUMBER(D324),MAX($B$29:B323)+1,"")</f>
        <v/>
      </c>
      <c r="C324" s="62"/>
      <c r="D324" s="57"/>
      <c r="E324" s="50" t="str">
        <f>IF(AND(B324="",D324&lt;&gt;""),CONCATENATE("&lt;== ",Language!$B$48),IF(AND(B324&lt;&gt;"",F324&lt;&gt;"",ISNUMBER(F324)=FALSE()),CONCATENATE(Language!$B$48," ==&gt;"),IF(OR(D324="",$E$7=""),"",$E$7)))</f>
        <v/>
      </c>
      <c r="F324" s="64"/>
      <c r="G324" s="2"/>
      <c r="H324" s="59" t="str">
        <f t="shared" si="18"/>
        <v/>
      </c>
      <c r="I324" s="59" t="str">
        <f t="shared" si="19"/>
        <v/>
      </c>
      <c r="J324" s="60" t="str">
        <f t="shared" si="20"/>
        <v/>
      </c>
    </row>
    <row r="325" spans="1:10" ht="17.25" customHeight="1" x14ac:dyDescent="0.2">
      <c r="A325" s="2"/>
      <c r="B325" s="22" t="str">
        <f>IF(ISNUMBER(D325),MAX($B$29:B324)+1,"")</f>
        <v/>
      </c>
      <c r="C325" s="62"/>
      <c r="D325" s="57"/>
      <c r="E325" s="50" t="str">
        <f>IF(AND(B325="",D325&lt;&gt;""),CONCATENATE("&lt;== ",Language!$B$48),IF(AND(B325&lt;&gt;"",F325&lt;&gt;"",ISNUMBER(F325)=FALSE()),CONCATENATE(Language!$B$48," ==&gt;"),IF(OR(D325="",$E$7=""),"",$E$7)))</f>
        <v/>
      </c>
      <c r="F325" s="64"/>
      <c r="G325" s="2"/>
      <c r="H325" s="59" t="str">
        <f t="shared" si="18"/>
        <v/>
      </c>
      <c r="I325" s="59" t="str">
        <f t="shared" si="19"/>
        <v/>
      </c>
      <c r="J325" s="60" t="str">
        <f t="shared" si="20"/>
        <v/>
      </c>
    </row>
    <row r="326" spans="1:10" ht="17.25" customHeight="1" x14ac:dyDescent="0.2">
      <c r="A326" s="2"/>
      <c r="B326" s="22" t="str">
        <f>IF(ISNUMBER(D326),MAX($B$29:B325)+1,"")</f>
        <v/>
      </c>
      <c r="C326" s="62"/>
      <c r="D326" s="57"/>
      <c r="E326" s="50" t="str">
        <f>IF(AND(B326="",D326&lt;&gt;""),CONCATENATE("&lt;== ",Language!$B$48),IF(AND(B326&lt;&gt;"",F326&lt;&gt;"",ISNUMBER(F326)=FALSE()),CONCATENATE(Language!$B$48," ==&gt;"),IF(OR(D326="",$E$7=""),"",$E$7)))</f>
        <v/>
      </c>
      <c r="F326" s="64"/>
      <c r="G326" s="2"/>
      <c r="H326" s="59" t="str">
        <f t="shared" si="18"/>
        <v/>
      </c>
      <c r="I326" s="59" t="str">
        <f t="shared" si="19"/>
        <v/>
      </c>
      <c r="J326" s="60" t="str">
        <f t="shared" si="20"/>
        <v/>
      </c>
    </row>
    <row r="327" spans="1:10" ht="17.25" customHeight="1" x14ac:dyDescent="0.2">
      <c r="A327" s="2"/>
      <c r="B327" s="22" t="str">
        <f>IF(ISNUMBER(D327),MAX($B$29:B326)+1,"")</f>
        <v/>
      </c>
      <c r="C327" s="62"/>
      <c r="D327" s="57"/>
      <c r="E327" s="50" t="str">
        <f>IF(AND(B327="",D327&lt;&gt;""),CONCATENATE("&lt;== ",Language!$B$48),IF(AND(B327&lt;&gt;"",F327&lt;&gt;"",ISNUMBER(F327)=FALSE()),CONCATENATE(Language!$B$48," ==&gt;"),IF(OR(D327="",$E$7=""),"",$E$7)))</f>
        <v/>
      </c>
      <c r="F327" s="64"/>
      <c r="G327" s="2"/>
      <c r="H327" s="59" t="str">
        <f t="shared" si="18"/>
        <v/>
      </c>
      <c r="I327" s="59" t="str">
        <f t="shared" si="19"/>
        <v/>
      </c>
      <c r="J327" s="60" t="str">
        <f t="shared" si="20"/>
        <v/>
      </c>
    </row>
    <row r="328" spans="1:10" ht="17.25" customHeight="1" x14ac:dyDescent="0.2">
      <c r="A328" s="2"/>
      <c r="B328" s="22" t="str">
        <f>IF(ISNUMBER(D328),MAX($B$29:B327)+1,"")</f>
        <v/>
      </c>
      <c r="C328" s="62"/>
      <c r="D328" s="57"/>
      <c r="E328" s="50" t="str">
        <f>IF(AND(B328="",D328&lt;&gt;""),CONCATENATE("&lt;== ",Language!$B$48),IF(AND(B328&lt;&gt;"",F328&lt;&gt;"",ISNUMBER(F328)=FALSE()),CONCATENATE(Language!$B$48," ==&gt;"),IF(OR(D328="",$E$7=""),"",$E$7)))</f>
        <v/>
      </c>
      <c r="F328" s="64"/>
      <c r="G328" s="2"/>
      <c r="H328" s="59" t="str">
        <f t="shared" si="18"/>
        <v/>
      </c>
      <c r="I328" s="59" t="str">
        <f t="shared" si="19"/>
        <v/>
      </c>
      <c r="J328" s="60" t="str">
        <f t="shared" si="20"/>
        <v/>
      </c>
    </row>
    <row r="329" spans="1:10" ht="17.25" customHeight="1" x14ac:dyDescent="0.2">
      <c r="A329" s="2"/>
      <c r="B329" s="22" t="str">
        <f>IF(ISNUMBER(D329),MAX($B$29:B328)+1,"")</f>
        <v/>
      </c>
      <c r="C329" s="62"/>
      <c r="D329" s="57"/>
      <c r="E329" s="50" t="str">
        <f>IF(AND(B329="",D329&lt;&gt;""),CONCATENATE("&lt;== ",Language!$B$48),IF(AND(B329&lt;&gt;"",F329&lt;&gt;"",ISNUMBER(F329)=FALSE()),CONCATENATE(Language!$B$48," ==&gt;"),IF(OR(D329="",$E$7=""),"",$E$7)))</f>
        <v/>
      </c>
      <c r="F329" s="64"/>
      <c r="G329" s="2"/>
      <c r="H329" s="59" t="str">
        <f t="shared" si="18"/>
        <v/>
      </c>
      <c r="I329" s="59" t="str">
        <f t="shared" si="19"/>
        <v/>
      </c>
      <c r="J329" s="60" t="str">
        <f t="shared" si="20"/>
        <v/>
      </c>
    </row>
    <row r="330" spans="1:10" ht="17.25" customHeight="1" x14ac:dyDescent="0.2">
      <c r="A330" s="2"/>
      <c r="B330" s="22" t="str">
        <f>IF(ISNUMBER(D330),MAX($B$29:B329)+1,"")</f>
        <v/>
      </c>
      <c r="C330" s="62"/>
      <c r="D330" s="57"/>
      <c r="E330" s="50" t="str">
        <f>IF(AND(B330="",D330&lt;&gt;""),CONCATENATE("&lt;== ",Language!$B$48),IF(AND(B330&lt;&gt;"",F330&lt;&gt;"",ISNUMBER(F330)=FALSE()),CONCATENATE(Language!$B$48," ==&gt;"),IF(OR(D330="",$E$7=""),"",$E$7)))</f>
        <v/>
      </c>
      <c r="F330" s="64"/>
      <c r="G330" s="2"/>
      <c r="H330" s="59" t="str">
        <f t="shared" si="18"/>
        <v/>
      </c>
      <c r="I330" s="59" t="str">
        <f t="shared" si="19"/>
        <v/>
      </c>
      <c r="J330" s="60" t="str">
        <f t="shared" si="20"/>
        <v/>
      </c>
    </row>
    <row r="331" spans="1:10" ht="17.25" customHeight="1" x14ac:dyDescent="0.2">
      <c r="A331" s="2"/>
      <c r="B331" s="22" t="str">
        <f>IF(ISNUMBER(D331),MAX($B$29:B330)+1,"")</f>
        <v/>
      </c>
      <c r="C331" s="62"/>
      <c r="D331" s="57"/>
      <c r="E331" s="50" t="str">
        <f>IF(AND(B331="",D331&lt;&gt;""),CONCATENATE("&lt;== ",Language!$B$48),IF(AND(B331&lt;&gt;"",F331&lt;&gt;"",ISNUMBER(F331)=FALSE()),CONCATENATE(Language!$B$48," ==&gt;"),IF(OR(D331="",$E$7=""),"",$E$7)))</f>
        <v/>
      </c>
      <c r="F331" s="64"/>
      <c r="G331" s="2"/>
      <c r="H331" s="59" t="str">
        <f t="shared" si="18"/>
        <v/>
      </c>
      <c r="I331" s="59" t="str">
        <f t="shared" si="19"/>
        <v/>
      </c>
      <c r="J331" s="60" t="str">
        <f t="shared" si="20"/>
        <v/>
      </c>
    </row>
    <row r="332" spans="1:10" ht="17.25" customHeight="1" x14ac:dyDescent="0.2">
      <c r="A332" s="2"/>
      <c r="B332" s="22" t="str">
        <f>IF(ISNUMBER(D332),MAX($B$29:B331)+1,"")</f>
        <v/>
      </c>
      <c r="C332" s="62"/>
      <c r="D332" s="57"/>
      <c r="E332" s="50" t="str">
        <f>IF(AND(B332="",D332&lt;&gt;""),CONCATENATE("&lt;== ",Language!$B$48),IF(AND(B332&lt;&gt;"",F332&lt;&gt;"",ISNUMBER(F332)=FALSE()),CONCATENATE(Language!$B$48," ==&gt;"),IF(OR(D332="",$E$7=""),"",$E$7)))</f>
        <v/>
      </c>
      <c r="F332" s="64"/>
      <c r="G332" s="2"/>
      <c r="H332" s="59" t="str">
        <f t="shared" si="18"/>
        <v/>
      </c>
      <c r="I332" s="59" t="str">
        <f t="shared" si="19"/>
        <v/>
      </c>
      <c r="J332" s="60" t="str">
        <f t="shared" si="20"/>
        <v/>
      </c>
    </row>
    <row r="333" spans="1:10" ht="17.25" customHeight="1" x14ac:dyDescent="0.2">
      <c r="A333" s="2"/>
      <c r="B333" s="22" t="str">
        <f>IF(ISNUMBER(D333),MAX($B$29:B332)+1,"")</f>
        <v/>
      </c>
      <c r="C333" s="62"/>
      <c r="D333" s="57"/>
      <c r="E333" s="50" t="str">
        <f>IF(AND(B333="",D333&lt;&gt;""),CONCATENATE("&lt;== ",Language!$B$48),IF(AND(B333&lt;&gt;"",F333&lt;&gt;"",ISNUMBER(F333)=FALSE()),CONCATENATE(Language!$B$48," ==&gt;"),IF(OR(D333="",$E$7=""),"",$E$7)))</f>
        <v/>
      </c>
      <c r="F333" s="64"/>
      <c r="G333" s="2"/>
      <c r="H333" s="59" t="str">
        <f t="shared" si="18"/>
        <v/>
      </c>
      <c r="I333" s="59" t="str">
        <f t="shared" si="19"/>
        <v/>
      </c>
      <c r="J333" s="60" t="str">
        <f t="shared" si="20"/>
        <v/>
      </c>
    </row>
    <row r="334" spans="1:10" ht="17.25" customHeight="1" x14ac:dyDescent="0.2">
      <c r="A334" s="2"/>
      <c r="B334" s="22" t="str">
        <f>IF(ISNUMBER(D334),MAX($B$29:B333)+1,"")</f>
        <v/>
      </c>
      <c r="C334" s="62"/>
      <c r="D334" s="57"/>
      <c r="E334" s="50" t="str">
        <f>IF(AND(B334="",D334&lt;&gt;""),CONCATENATE("&lt;== ",Language!$B$48),IF(AND(B334&lt;&gt;"",F334&lt;&gt;"",ISNUMBER(F334)=FALSE()),CONCATENATE(Language!$B$48," ==&gt;"),IF(OR(D334="",$E$7=""),"",$E$7)))</f>
        <v/>
      </c>
      <c r="F334" s="64"/>
      <c r="G334" s="2"/>
      <c r="H334" s="59" t="str">
        <f t="shared" si="18"/>
        <v/>
      </c>
      <c r="I334" s="59" t="str">
        <f t="shared" si="19"/>
        <v/>
      </c>
      <c r="J334" s="60" t="str">
        <f t="shared" si="20"/>
        <v/>
      </c>
    </row>
    <row r="335" spans="1:10" ht="17.25" customHeight="1" x14ac:dyDescent="0.2">
      <c r="A335" s="2"/>
      <c r="B335" s="22" t="str">
        <f>IF(ISNUMBER(D335),MAX($B$29:B334)+1,"")</f>
        <v/>
      </c>
      <c r="C335" s="62"/>
      <c r="D335" s="57"/>
      <c r="E335" s="50" t="str">
        <f>IF(AND(B335="",D335&lt;&gt;""),CONCATENATE("&lt;== ",Language!$B$48),IF(AND(B335&lt;&gt;"",F335&lt;&gt;"",ISNUMBER(F335)=FALSE()),CONCATENATE(Language!$B$48," ==&gt;"),IF(OR(D335="",$E$7=""),"",$E$7)))</f>
        <v/>
      </c>
      <c r="F335" s="64"/>
      <c r="G335" s="2"/>
      <c r="H335" s="59" t="str">
        <f t="shared" si="18"/>
        <v/>
      </c>
      <c r="I335" s="59" t="str">
        <f t="shared" si="19"/>
        <v/>
      </c>
      <c r="J335" s="60" t="str">
        <f t="shared" si="20"/>
        <v/>
      </c>
    </row>
    <row r="336" spans="1:10" ht="17.25" customHeight="1" x14ac:dyDescent="0.2">
      <c r="A336" s="2"/>
      <c r="B336" s="22" t="str">
        <f>IF(ISNUMBER(D336),MAX($B$29:B335)+1,"")</f>
        <v/>
      </c>
      <c r="C336" s="62"/>
      <c r="D336" s="57"/>
      <c r="E336" s="50" t="str">
        <f>IF(AND(B336="",D336&lt;&gt;""),CONCATENATE("&lt;== ",Language!$B$48),IF(AND(B336&lt;&gt;"",F336&lt;&gt;"",ISNUMBER(F336)=FALSE()),CONCATENATE(Language!$B$48," ==&gt;"),IF(OR(D336="",$E$7=""),"",$E$7)))</f>
        <v/>
      </c>
      <c r="F336" s="64"/>
      <c r="G336" s="2"/>
      <c r="H336" s="59" t="str">
        <f t="shared" si="18"/>
        <v/>
      </c>
      <c r="I336" s="59" t="str">
        <f t="shared" si="19"/>
        <v/>
      </c>
      <c r="J336" s="60" t="str">
        <f t="shared" si="20"/>
        <v/>
      </c>
    </row>
    <row r="337" spans="1:10" ht="17.25" customHeight="1" x14ac:dyDescent="0.2">
      <c r="A337" s="2"/>
      <c r="B337" s="22" t="str">
        <f>IF(ISNUMBER(D337),MAX($B$29:B336)+1,"")</f>
        <v/>
      </c>
      <c r="C337" s="62"/>
      <c r="D337" s="57"/>
      <c r="E337" s="50" t="str">
        <f>IF(AND(B337="",D337&lt;&gt;""),CONCATENATE("&lt;== ",Language!$B$48),IF(AND(B337&lt;&gt;"",F337&lt;&gt;"",ISNUMBER(F337)=FALSE()),CONCATENATE(Language!$B$48," ==&gt;"),IF(OR(D337="",$E$7=""),"",$E$7)))</f>
        <v/>
      </c>
      <c r="F337" s="64"/>
      <c r="G337" s="2"/>
      <c r="H337" s="59" t="str">
        <f t="shared" si="18"/>
        <v/>
      </c>
      <c r="I337" s="59" t="str">
        <f t="shared" si="19"/>
        <v/>
      </c>
      <c r="J337" s="60" t="str">
        <f t="shared" si="20"/>
        <v/>
      </c>
    </row>
    <row r="338" spans="1:10" ht="17.25" customHeight="1" x14ac:dyDescent="0.2">
      <c r="A338" s="2"/>
      <c r="B338" s="22" t="str">
        <f>IF(ISNUMBER(D338),MAX($B$29:B337)+1,"")</f>
        <v/>
      </c>
      <c r="C338" s="62"/>
      <c r="D338" s="57"/>
      <c r="E338" s="50" t="str">
        <f>IF(AND(B338="",D338&lt;&gt;""),CONCATENATE("&lt;== ",Language!$B$48),IF(AND(B338&lt;&gt;"",F338&lt;&gt;"",ISNUMBER(F338)=FALSE()),CONCATENATE(Language!$B$48," ==&gt;"),IF(OR(D338="",$E$7=""),"",$E$7)))</f>
        <v/>
      </c>
      <c r="F338" s="64"/>
      <c r="G338" s="2"/>
      <c r="H338" s="59" t="str">
        <f t="shared" si="18"/>
        <v/>
      </c>
      <c r="I338" s="59" t="str">
        <f t="shared" si="19"/>
        <v/>
      </c>
      <c r="J338" s="60" t="str">
        <f t="shared" si="20"/>
        <v/>
      </c>
    </row>
    <row r="339" spans="1:10" ht="17.25" customHeight="1" x14ac:dyDescent="0.2">
      <c r="A339" s="2"/>
      <c r="B339" s="22" t="str">
        <f>IF(ISNUMBER(D339),MAX($B$29:B338)+1,"")</f>
        <v/>
      </c>
      <c r="C339" s="62"/>
      <c r="D339" s="57"/>
      <c r="E339" s="50" t="str">
        <f>IF(AND(B339="",D339&lt;&gt;""),CONCATENATE("&lt;== ",Language!$B$48),IF(AND(B339&lt;&gt;"",F339&lt;&gt;"",ISNUMBER(F339)=FALSE()),CONCATENATE(Language!$B$48," ==&gt;"),IF(OR(D339="",$E$7=""),"",$E$7)))</f>
        <v/>
      </c>
      <c r="F339" s="64"/>
      <c r="G339" s="2"/>
      <c r="H339" s="59" t="str">
        <f t="shared" si="18"/>
        <v/>
      </c>
      <c r="I339" s="59" t="str">
        <f t="shared" si="19"/>
        <v/>
      </c>
      <c r="J339" s="60" t="str">
        <f t="shared" si="20"/>
        <v/>
      </c>
    </row>
    <row r="340" spans="1:10" ht="17.25" customHeight="1" x14ac:dyDescent="0.2">
      <c r="A340" s="2"/>
      <c r="B340" s="22" t="str">
        <f>IF(ISNUMBER(D340),MAX($B$29:B339)+1,"")</f>
        <v/>
      </c>
      <c r="C340" s="62"/>
      <c r="D340" s="57"/>
      <c r="E340" s="50" t="str">
        <f>IF(AND(B340="",D340&lt;&gt;""),CONCATENATE("&lt;== ",Language!$B$48),IF(AND(B340&lt;&gt;"",F340&lt;&gt;"",ISNUMBER(F340)=FALSE()),CONCATENATE(Language!$B$48," ==&gt;"),IF(OR(D340="",$E$7=""),"",$E$7)))</f>
        <v/>
      </c>
      <c r="F340" s="64"/>
      <c r="G340" s="2"/>
      <c r="H340" s="59" t="str">
        <f t="shared" si="18"/>
        <v/>
      </c>
      <c r="I340" s="59" t="str">
        <f t="shared" si="19"/>
        <v/>
      </c>
      <c r="J340" s="60" t="str">
        <f t="shared" si="20"/>
        <v/>
      </c>
    </row>
    <row r="341" spans="1:10" ht="17.25" customHeight="1" x14ac:dyDescent="0.2">
      <c r="A341" s="2"/>
      <c r="B341" s="22" t="str">
        <f>IF(ISNUMBER(D341),MAX($B$29:B340)+1,"")</f>
        <v/>
      </c>
      <c r="C341" s="62"/>
      <c r="D341" s="57"/>
      <c r="E341" s="50" t="str">
        <f>IF(AND(B341="",D341&lt;&gt;""),CONCATENATE("&lt;== ",Language!$B$48),IF(AND(B341&lt;&gt;"",F341&lt;&gt;"",ISNUMBER(F341)=FALSE()),CONCATENATE(Language!$B$48," ==&gt;"),IF(OR(D341="",$E$7=""),"",$E$7)))</f>
        <v/>
      </c>
      <c r="F341" s="64"/>
      <c r="G341" s="2"/>
      <c r="H341" s="59" t="str">
        <f t="shared" si="18"/>
        <v/>
      </c>
      <c r="I341" s="59" t="str">
        <f t="shared" si="19"/>
        <v/>
      </c>
      <c r="J341" s="60" t="str">
        <f t="shared" si="20"/>
        <v/>
      </c>
    </row>
    <row r="342" spans="1:10" ht="17.25" customHeight="1" x14ac:dyDescent="0.2">
      <c r="A342" s="2"/>
      <c r="B342" s="22" t="str">
        <f>IF(ISNUMBER(D342),MAX($B$29:B341)+1,"")</f>
        <v/>
      </c>
      <c r="C342" s="62"/>
      <c r="D342" s="57"/>
      <c r="E342" s="50" t="str">
        <f>IF(AND(B342="",D342&lt;&gt;""),CONCATENATE("&lt;== ",Language!$B$48),IF(AND(B342&lt;&gt;"",F342&lt;&gt;"",ISNUMBER(F342)=FALSE()),CONCATENATE(Language!$B$48," ==&gt;"),IF(OR(D342="",$E$7=""),"",$E$7)))</f>
        <v/>
      </c>
      <c r="F342" s="64"/>
      <c r="G342" s="2"/>
      <c r="H342" s="59" t="str">
        <f t="shared" si="18"/>
        <v/>
      </c>
      <c r="I342" s="59" t="str">
        <f t="shared" si="19"/>
        <v/>
      </c>
      <c r="J342" s="60" t="str">
        <f t="shared" si="20"/>
        <v/>
      </c>
    </row>
    <row r="343" spans="1:10" ht="17.25" customHeight="1" x14ac:dyDescent="0.2">
      <c r="A343" s="2"/>
      <c r="B343" s="22" t="str">
        <f>IF(ISNUMBER(D343),MAX($B$29:B342)+1,"")</f>
        <v/>
      </c>
      <c r="C343" s="62"/>
      <c r="D343" s="57"/>
      <c r="E343" s="50" t="str">
        <f>IF(AND(B343="",D343&lt;&gt;""),CONCATENATE("&lt;== ",Language!$B$48),IF(AND(B343&lt;&gt;"",F343&lt;&gt;"",ISNUMBER(F343)=FALSE()),CONCATENATE(Language!$B$48," ==&gt;"),IF(OR(D343="",$E$7=""),"",$E$7)))</f>
        <v/>
      </c>
      <c r="F343" s="64"/>
      <c r="G343" s="2"/>
      <c r="H343" s="59" t="str">
        <f t="shared" si="18"/>
        <v/>
      </c>
      <c r="I343" s="59" t="str">
        <f t="shared" si="19"/>
        <v/>
      </c>
      <c r="J343" s="60" t="str">
        <f t="shared" si="20"/>
        <v/>
      </c>
    </row>
    <row r="344" spans="1:10" ht="17.25" customHeight="1" x14ac:dyDescent="0.2">
      <c r="A344" s="2"/>
      <c r="B344" s="22" t="str">
        <f>IF(ISNUMBER(D344),MAX($B$29:B343)+1,"")</f>
        <v/>
      </c>
      <c r="C344" s="62"/>
      <c r="D344" s="57"/>
      <c r="E344" s="50" t="str">
        <f>IF(AND(B344="",D344&lt;&gt;""),CONCATENATE("&lt;== ",Language!$B$48),IF(AND(B344&lt;&gt;"",F344&lt;&gt;"",ISNUMBER(F344)=FALSE()),CONCATENATE(Language!$B$48," ==&gt;"),IF(OR(D344="",$E$7=""),"",$E$7)))</f>
        <v/>
      </c>
      <c r="F344" s="64"/>
      <c r="G344" s="2"/>
      <c r="H344" s="59" t="str">
        <f t="shared" si="18"/>
        <v/>
      </c>
      <c r="I344" s="59" t="str">
        <f t="shared" si="19"/>
        <v/>
      </c>
      <c r="J344" s="60" t="str">
        <f t="shared" si="20"/>
        <v/>
      </c>
    </row>
    <row r="345" spans="1:10" ht="17.25" customHeight="1" x14ac:dyDescent="0.2">
      <c r="A345" s="2"/>
      <c r="B345" s="22" t="str">
        <f>IF(ISNUMBER(D345),MAX($B$29:B344)+1,"")</f>
        <v/>
      </c>
      <c r="C345" s="62"/>
      <c r="D345" s="57"/>
      <c r="E345" s="50" t="str">
        <f>IF(AND(B345="",D345&lt;&gt;""),CONCATENATE("&lt;== ",Language!$B$48),IF(AND(B345&lt;&gt;"",F345&lt;&gt;"",ISNUMBER(F345)=FALSE()),CONCATENATE(Language!$B$48," ==&gt;"),IF(OR(D345="",$E$7=""),"",$E$7)))</f>
        <v/>
      </c>
      <c r="F345" s="64"/>
      <c r="G345" s="2"/>
      <c r="H345" s="59" t="str">
        <f t="shared" si="18"/>
        <v/>
      </c>
      <c r="I345" s="59" t="str">
        <f t="shared" si="19"/>
        <v/>
      </c>
      <c r="J345" s="60" t="str">
        <f t="shared" si="20"/>
        <v/>
      </c>
    </row>
    <row r="346" spans="1:10" ht="17.25" customHeight="1" x14ac:dyDescent="0.2">
      <c r="A346" s="2"/>
      <c r="B346" s="22" t="str">
        <f>IF(ISNUMBER(D346),MAX($B$29:B345)+1,"")</f>
        <v/>
      </c>
      <c r="C346" s="62"/>
      <c r="D346" s="57"/>
      <c r="E346" s="50" t="str">
        <f>IF(AND(B346="",D346&lt;&gt;""),CONCATENATE("&lt;== ",Language!$B$48),IF(AND(B346&lt;&gt;"",F346&lt;&gt;"",ISNUMBER(F346)=FALSE()),CONCATENATE(Language!$B$48," ==&gt;"),IF(OR(D346="",$E$7=""),"",$E$7)))</f>
        <v/>
      </c>
      <c r="F346" s="64"/>
      <c r="G346" s="2"/>
      <c r="H346" s="59" t="str">
        <f t="shared" si="18"/>
        <v/>
      </c>
      <c r="I346" s="59" t="str">
        <f t="shared" si="19"/>
        <v/>
      </c>
      <c r="J346" s="60" t="str">
        <f t="shared" si="20"/>
        <v/>
      </c>
    </row>
    <row r="347" spans="1:10" ht="17.25" customHeight="1" x14ac:dyDescent="0.2">
      <c r="A347" s="2"/>
      <c r="B347" s="22" t="str">
        <f>IF(ISNUMBER(D347),MAX($B$29:B346)+1,"")</f>
        <v/>
      </c>
      <c r="C347" s="62"/>
      <c r="D347" s="57"/>
      <c r="E347" s="50" t="str">
        <f>IF(AND(B347="",D347&lt;&gt;""),CONCATENATE("&lt;== ",Language!$B$48),IF(AND(B347&lt;&gt;"",F347&lt;&gt;"",ISNUMBER(F347)=FALSE()),CONCATENATE(Language!$B$48," ==&gt;"),IF(OR(D347="",$E$7=""),"",$E$7)))</f>
        <v/>
      </c>
      <c r="F347" s="64"/>
      <c r="G347" s="2"/>
      <c r="H347" s="59" t="str">
        <f t="shared" si="18"/>
        <v/>
      </c>
      <c r="I347" s="59" t="str">
        <f t="shared" si="19"/>
        <v/>
      </c>
      <c r="J347" s="60" t="str">
        <f t="shared" si="20"/>
        <v/>
      </c>
    </row>
    <row r="348" spans="1:10" ht="17.25" customHeight="1" x14ac:dyDescent="0.2">
      <c r="A348" s="2"/>
      <c r="B348" s="22" t="str">
        <f>IF(ISNUMBER(D348),MAX($B$29:B347)+1,"")</f>
        <v/>
      </c>
      <c r="C348" s="62"/>
      <c r="D348" s="57"/>
      <c r="E348" s="50" t="str">
        <f>IF(AND(B348="",D348&lt;&gt;""),CONCATENATE("&lt;== ",Language!$B$48),IF(AND(B348&lt;&gt;"",F348&lt;&gt;"",ISNUMBER(F348)=FALSE()),CONCATENATE(Language!$B$48," ==&gt;"),IF(OR(D348="",$E$7=""),"",$E$7)))</f>
        <v/>
      </c>
      <c r="F348" s="64"/>
      <c r="G348" s="2"/>
      <c r="H348" s="59" t="str">
        <f t="shared" si="18"/>
        <v/>
      </c>
      <c r="I348" s="59" t="str">
        <f t="shared" si="19"/>
        <v/>
      </c>
      <c r="J348" s="60" t="str">
        <f t="shared" si="20"/>
        <v/>
      </c>
    </row>
    <row r="349" spans="1:10" ht="17.25" customHeight="1" x14ac:dyDescent="0.2">
      <c r="A349" s="2"/>
      <c r="B349" s="22" t="str">
        <f>IF(ISNUMBER(D349),MAX($B$29:B348)+1,"")</f>
        <v/>
      </c>
      <c r="C349" s="62"/>
      <c r="D349" s="57"/>
      <c r="E349" s="50" t="str">
        <f>IF(AND(B349="",D349&lt;&gt;""),CONCATENATE("&lt;== ",Language!$B$48),IF(AND(B349&lt;&gt;"",F349&lt;&gt;"",ISNUMBER(F349)=FALSE()),CONCATENATE(Language!$B$48," ==&gt;"),IF(OR(D349="",$E$7=""),"",$E$7)))</f>
        <v/>
      </c>
      <c r="F349" s="64"/>
      <c r="G349" s="2"/>
      <c r="H349" s="59" t="str">
        <f t="shared" si="18"/>
        <v/>
      </c>
      <c r="I349" s="59" t="str">
        <f t="shared" si="19"/>
        <v/>
      </c>
      <c r="J349" s="60" t="str">
        <f t="shared" si="20"/>
        <v/>
      </c>
    </row>
    <row r="350" spans="1:10" ht="17.25" customHeight="1" x14ac:dyDescent="0.2">
      <c r="A350" s="2"/>
      <c r="B350" s="22" t="str">
        <f>IF(ISNUMBER(D350),MAX($B$29:B349)+1,"")</f>
        <v/>
      </c>
      <c r="C350" s="62"/>
      <c r="D350" s="57"/>
      <c r="E350" s="50" t="str">
        <f>IF(AND(B350="",D350&lt;&gt;""),CONCATENATE("&lt;== ",Language!$B$48),IF(AND(B350&lt;&gt;"",F350&lt;&gt;"",ISNUMBER(F350)=FALSE()),CONCATENATE(Language!$B$48," ==&gt;"),IF(OR(D350="",$E$7=""),"",$E$7)))</f>
        <v/>
      </c>
      <c r="F350" s="64"/>
      <c r="G350" s="2"/>
      <c r="H350" s="59" t="str">
        <f t="shared" si="18"/>
        <v/>
      </c>
      <c r="I350" s="59" t="str">
        <f t="shared" si="19"/>
        <v/>
      </c>
      <c r="J350" s="60" t="str">
        <f t="shared" si="20"/>
        <v/>
      </c>
    </row>
    <row r="351" spans="1:10" ht="17.25" customHeight="1" x14ac:dyDescent="0.2">
      <c r="A351" s="2"/>
      <c r="B351" s="22" t="str">
        <f>IF(ISNUMBER(D351),MAX($B$29:B350)+1,"")</f>
        <v/>
      </c>
      <c r="C351" s="62"/>
      <c r="D351" s="57"/>
      <c r="E351" s="50" t="str">
        <f>IF(AND(B351="",D351&lt;&gt;""),CONCATENATE("&lt;== ",Language!$B$48),IF(AND(B351&lt;&gt;"",F351&lt;&gt;"",ISNUMBER(F351)=FALSE()),CONCATENATE(Language!$B$48," ==&gt;"),IF(OR(D351="",$E$7=""),"",$E$7)))</f>
        <v/>
      </c>
      <c r="F351" s="64"/>
      <c r="G351" s="2"/>
      <c r="H351" s="59" t="str">
        <f t="shared" si="18"/>
        <v/>
      </c>
      <c r="I351" s="59" t="str">
        <f t="shared" si="19"/>
        <v/>
      </c>
      <c r="J351" s="60" t="str">
        <f t="shared" si="20"/>
        <v/>
      </c>
    </row>
    <row r="352" spans="1:10" ht="17.25" customHeight="1" x14ac:dyDescent="0.2">
      <c r="A352" s="2"/>
      <c r="B352" s="22" t="str">
        <f>IF(ISNUMBER(D352),MAX($B$29:B351)+1,"")</f>
        <v/>
      </c>
      <c r="C352" s="62"/>
      <c r="D352" s="57"/>
      <c r="E352" s="50" t="str">
        <f>IF(AND(B352="",D352&lt;&gt;""),CONCATENATE("&lt;== ",Language!$B$48),IF(AND(B352&lt;&gt;"",F352&lt;&gt;"",ISNUMBER(F352)=FALSE()),CONCATENATE(Language!$B$48," ==&gt;"),IF(OR(D352="",$E$7=""),"",$E$7)))</f>
        <v/>
      </c>
      <c r="F352" s="64"/>
      <c r="G352" s="2"/>
      <c r="H352" s="59" t="str">
        <f t="shared" si="18"/>
        <v/>
      </c>
      <c r="I352" s="59" t="str">
        <f t="shared" si="19"/>
        <v/>
      </c>
      <c r="J352" s="60" t="str">
        <f t="shared" si="20"/>
        <v/>
      </c>
    </row>
    <row r="353" spans="1:10" ht="17.25" customHeight="1" x14ac:dyDescent="0.2">
      <c r="A353" s="2"/>
      <c r="B353" s="22" t="str">
        <f>IF(ISNUMBER(D353),MAX($B$29:B352)+1,"")</f>
        <v/>
      </c>
      <c r="C353" s="62"/>
      <c r="D353" s="57"/>
      <c r="E353" s="50" t="str">
        <f>IF(AND(B353="",D353&lt;&gt;""),CONCATENATE("&lt;== ",Language!$B$48),IF(AND(B353&lt;&gt;"",F353&lt;&gt;"",ISNUMBER(F353)=FALSE()),CONCATENATE(Language!$B$48," ==&gt;"),IF(OR(D353="",$E$7=""),"",$E$7)))</f>
        <v/>
      </c>
      <c r="F353" s="64"/>
      <c r="G353" s="2"/>
      <c r="H353" s="59" t="str">
        <f t="shared" si="18"/>
        <v/>
      </c>
      <c r="I353" s="59" t="str">
        <f t="shared" si="19"/>
        <v/>
      </c>
      <c r="J353" s="60" t="str">
        <f t="shared" si="20"/>
        <v/>
      </c>
    </row>
    <row r="354" spans="1:10" ht="17.25" customHeight="1" x14ac:dyDescent="0.2">
      <c r="A354" s="2"/>
      <c r="B354" s="22" t="str">
        <f>IF(ISNUMBER(D354),MAX($B$29:B353)+1,"")</f>
        <v/>
      </c>
      <c r="C354" s="62"/>
      <c r="D354" s="57"/>
      <c r="E354" s="50" t="str">
        <f>IF(AND(B354="",D354&lt;&gt;""),CONCATENATE("&lt;== ",Language!$B$48),IF(AND(B354&lt;&gt;"",F354&lt;&gt;"",ISNUMBER(F354)=FALSE()),CONCATENATE(Language!$B$48," ==&gt;"),IF(OR(D354="",$E$7=""),"",$E$7)))</f>
        <v/>
      </c>
      <c r="F354" s="64"/>
      <c r="G354" s="2"/>
      <c r="H354" s="59" t="str">
        <f t="shared" si="18"/>
        <v/>
      </c>
      <c r="I354" s="59" t="str">
        <f t="shared" si="19"/>
        <v/>
      </c>
      <c r="J354" s="60" t="str">
        <f t="shared" si="20"/>
        <v/>
      </c>
    </row>
    <row r="355" spans="1:10" ht="17.25" customHeight="1" x14ac:dyDescent="0.2">
      <c r="A355" s="2"/>
      <c r="B355" s="22" t="str">
        <f>IF(ISNUMBER(D355),MAX($B$29:B354)+1,"")</f>
        <v/>
      </c>
      <c r="C355" s="62"/>
      <c r="D355" s="57"/>
      <c r="E355" s="50" t="str">
        <f>IF(AND(B355="",D355&lt;&gt;""),CONCATENATE("&lt;== ",Language!$B$48),IF(AND(B355&lt;&gt;"",F355&lt;&gt;"",ISNUMBER(F355)=FALSE()),CONCATENATE(Language!$B$48," ==&gt;"),IF(OR(D355="",$E$7=""),"",$E$7)))</f>
        <v/>
      </c>
      <c r="F355" s="64"/>
      <c r="G355" s="2"/>
      <c r="H355" s="59" t="str">
        <f t="shared" si="18"/>
        <v/>
      </c>
      <c r="I355" s="59" t="str">
        <f t="shared" si="19"/>
        <v/>
      </c>
      <c r="J355" s="60" t="str">
        <f t="shared" si="20"/>
        <v/>
      </c>
    </row>
    <row r="356" spans="1:10" ht="17.25" customHeight="1" x14ac:dyDescent="0.2">
      <c r="A356" s="2"/>
      <c r="B356" s="22" t="str">
        <f>IF(ISNUMBER(D356),MAX($B$29:B355)+1,"")</f>
        <v/>
      </c>
      <c r="C356" s="62"/>
      <c r="D356" s="57"/>
      <c r="E356" s="50" t="str">
        <f>IF(AND(B356="",D356&lt;&gt;""),CONCATENATE("&lt;== ",Language!$B$48),IF(AND(B356&lt;&gt;"",F356&lt;&gt;"",ISNUMBER(F356)=FALSE()),CONCATENATE(Language!$B$48," ==&gt;"),IF(OR(D356="",$E$7=""),"",$E$7)))</f>
        <v/>
      </c>
      <c r="F356" s="64"/>
      <c r="G356" s="2"/>
      <c r="H356" s="59" t="str">
        <f t="shared" si="18"/>
        <v/>
      </c>
      <c r="I356" s="59" t="str">
        <f t="shared" si="19"/>
        <v/>
      </c>
      <c r="J356" s="60" t="str">
        <f t="shared" si="20"/>
        <v/>
      </c>
    </row>
    <row r="357" spans="1:10" ht="17.25" customHeight="1" x14ac:dyDescent="0.2">
      <c r="A357" s="2"/>
      <c r="B357" s="22" t="str">
        <f>IF(ISNUMBER(D357),MAX($B$29:B356)+1,"")</f>
        <v/>
      </c>
      <c r="C357" s="62"/>
      <c r="D357" s="57"/>
      <c r="E357" s="50" t="str">
        <f>IF(AND(B357="",D357&lt;&gt;""),CONCATENATE("&lt;== ",Language!$B$48),IF(AND(B357&lt;&gt;"",F357&lt;&gt;"",ISNUMBER(F357)=FALSE()),CONCATENATE(Language!$B$48," ==&gt;"),IF(OR(D357="",$E$7=""),"",$E$7)))</f>
        <v/>
      </c>
      <c r="F357" s="64"/>
      <c r="G357" s="2"/>
      <c r="H357" s="59" t="str">
        <f t="shared" si="18"/>
        <v/>
      </c>
      <c r="I357" s="59" t="str">
        <f t="shared" si="19"/>
        <v/>
      </c>
      <c r="J357" s="60" t="str">
        <f t="shared" si="20"/>
        <v/>
      </c>
    </row>
    <row r="358" spans="1:10" ht="17.25" customHeight="1" x14ac:dyDescent="0.2">
      <c r="A358" s="2"/>
      <c r="B358" s="22" t="str">
        <f>IF(ISNUMBER(D358),MAX($B$29:B357)+1,"")</f>
        <v/>
      </c>
      <c r="C358" s="62"/>
      <c r="D358" s="57"/>
      <c r="E358" s="50" t="str">
        <f>IF(AND(B358="",D358&lt;&gt;""),CONCATENATE("&lt;== ",Language!$B$48),IF(AND(B358&lt;&gt;"",F358&lt;&gt;"",ISNUMBER(F358)=FALSE()),CONCATENATE(Language!$B$48," ==&gt;"),IF(OR(D358="",$E$7=""),"",$E$7)))</f>
        <v/>
      </c>
      <c r="F358" s="64"/>
      <c r="G358" s="2"/>
      <c r="H358" s="59" t="str">
        <f t="shared" si="18"/>
        <v/>
      </c>
      <c r="I358" s="59" t="str">
        <f t="shared" si="19"/>
        <v/>
      </c>
      <c r="J358" s="60" t="str">
        <f t="shared" si="20"/>
        <v/>
      </c>
    </row>
    <row r="359" spans="1:10" ht="17.25" customHeight="1" x14ac:dyDescent="0.2">
      <c r="A359" s="2"/>
      <c r="B359" s="22" t="str">
        <f>IF(ISNUMBER(D359),MAX($B$29:B358)+1,"")</f>
        <v/>
      </c>
      <c r="C359" s="62"/>
      <c r="D359" s="57"/>
      <c r="E359" s="50" t="str">
        <f>IF(AND(B359="",D359&lt;&gt;""),CONCATENATE("&lt;== ",Language!$B$48),IF(AND(B359&lt;&gt;"",F359&lt;&gt;"",ISNUMBER(F359)=FALSE()),CONCATENATE(Language!$B$48," ==&gt;"),IF(OR(D359="",$E$7=""),"",$E$7)))</f>
        <v/>
      </c>
      <c r="F359" s="64"/>
      <c r="G359" s="2"/>
      <c r="H359" s="59" t="str">
        <f t="shared" si="18"/>
        <v/>
      </c>
      <c r="I359" s="59" t="str">
        <f t="shared" si="19"/>
        <v/>
      </c>
      <c r="J359" s="60" t="str">
        <f t="shared" si="20"/>
        <v/>
      </c>
    </row>
    <row r="360" spans="1:10" ht="17.25" customHeight="1" x14ac:dyDescent="0.2">
      <c r="A360" s="2"/>
      <c r="B360" s="22" t="str">
        <f>IF(ISNUMBER(D360),MAX($B$29:B359)+1,"")</f>
        <v/>
      </c>
      <c r="C360" s="62"/>
      <c r="D360" s="57"/>
      <c r="E360" s="50" t="str">
        <f>IF(AND(B360="",D360&lt;&gt;""),CONCATENATE("&lt;== ",Language!$B$48),IF(AND(B360&lt;&gt;"",F360&lt;&gt;"",ISNUMBER(F360)=FALSE()),CONCATENATE(Language!$B$48," ==&gt;"),IF(OR(D360="",$E$7=""),"",$E$7)))</f>
        <v/>
      </c>
      <c r="F360" s="64"/>
      <c r="G360" s="2"/>
      <c r="H360" s="59" t="str">
        <f t="shared" si="18"/>
        <v/>
      </c>
      <c r="I360" s="59" t="str">
        <f t="shared" si="19"/>
        <v/>
      </c>
      <c r="J360" s="60" t="str">
        <f t="shared" si="20"/>
        <v/>
      </c>
    </row>
    <row r="361" spans="1:10" ht="17.25" customHeight="1" x14ac:dyDescent="0.2">
      <c r="A361" s="2"/>
      <c r="B361" s="22" t="str">
        <f>IF(ISNUMBER(D361),MAX($B$29:B360)+1,"")</f>
        <v/>
      </c>
      <c r="C361" s="62"/>
      <c r="D361" s="57"/>
      <c r="E361" s="50" t="str">
        <f>IF(AND(B361="",D361&lt;&gt;""),CONCATENATE("&lt;== ",Language!$B$48),IF(AND(B361&lt;&gt;"",F361&lt;&gt;"",ISNUMBER(F361)=FALSE()),CONCATENATE(Language!$B$48," ==&gt;"),IF(OR(D361="",$E$7=""),"",$E$7)))</f>
        <v/>
      </c>
      <c r="F361" s="64"/>
      <c r="G361" s="2"/>
      <c r="H361" s="59" t="str">
        <f t="shared" si="18"/>
        <v/>
      </c>
      <c r="I361" s="59" t="str">
        <f t="shared" si="19"/>
        <v/>
      </c>
      <c r="J361" s="60" t="str">
        <f t="shared" si="20"/>
        <v/>
      </c>
    </row>
    <row r="362" spans="1:10" ht="17.25" customHeight="1" x14ac:dyDescent="0.2">
      <c r="A362" s="2"/>
      <c r="B362" s="22" t="str">
        <f>IF(ISNUMBER(D362),MAX($B$29:B361)+1,"")</f>
        <v/>
      </c>
      <c r="C362" s="62"/>
      <c r="D362" s="57"/>
      <c r="E362" s="50" t="str">
        <f>IF(AND(B362="",D362&lt;&gt;""),CONCATENATE("&lt;== ",Language!$B$48),IF(AND(B362&lt;&gt;"",F362&lt;&gt;"",ISNUMBER(F362)=FALSE()),CONCATENATE(Language!$B$48," ==&gt;"),IF(OR(D362="",$E$7=""),"",$E$7)))</f>
        <v/>
      </c>
      <c r="F362" s="64"/>
      <c r="G362" s="2"/>
      <c r="H362" s="59" t="str">
        <f t="shared" si="18"/>
        <v/>
      </c>
      <c r="I362" s="59" t="str">
        <f t="shared" si="19"/>
        <v/>
      </c>
      <c r="J362" s="60" t="str">
        <f t="shared" si="20"/>
        <v/>
      </c>
    </row>
    <row r="363" spans="1:10" ht="17.25" customHeight="1" x14ac:dyDescent="0.2">
      <c r="A363" s="2"/>
      <c r="B363" s="22" t="str">
        <f>IF(ISNUMBER(D363),MAX($B$29:B362)+1,"")</f>
        <v/>
      </c>
      <c r="C363" s="62"/>
      <c r="D363" s="57"/>
      <c r="E363" s="50" t="str">
        <f>IF(AND(B363="",D363&lt;&gt;""),CONCATENATE("&lt;== ",Language!$B$48),IF(AND(B363&lt;&gt;"",F363&lt;&gt;"",ISNUMBER(F363)=FALSE()),CONCATENATE(Language!$B$48," ==&gt;"),IF(OR(D363="",$E$7=""),"",$E$7)))</f>
        <v/>
      </c>
      <c r="F363" s="64"/>
      <c r="G363" s="2"/>
      <c r="H363" s="59" t="str">
        <f t="shared" si="18"/>
        <v/>
      </c>
      <c r="I363" s="59" t="str">
        <f t="shared" si="19"/>
        <v/>
      </c>
      <c r="J363" s="60" t="str">
        <f t="shared" si="20"/>
        <v/>
      </c>
    </row>
    <row r="364" spans="1:10" ht="17.25" customHeight="1" x14ac:dyDescent="0.2">
      <c r="A364" s="2"/>
      <c r="B364" s="22" t="str">
        <f>IF(ISNUMBER(D364),MAX($B$29:B363)+1,"")</f>
        <v/>
      </c>
      <c r="C364" s="62"/>
      <c r="D364" s="57"/>
      <c r="E364" s="50" t="str">
        <f>IF(AND(B364="",D364&lt;&gt;""),CONCATENATE("&lt;== ",Language!$B$48),IF(AND(B364&lt;&gt;"",F364&lt;&gt;"",ISNUMBER(F364)=FALSE()),CONCATENATE(Language!$B$48," ==&gt;"),IF(OR(D364="",$E$7=""),"",$E$7)))</f>
        <v/>
      </c>
      <c r="F364" s="64"/>
      <c r="G364" s="2"/>
      <c r="H364" s="59" t="str">
        <f t="shared" ref="H364:H427" si="21">IF(J364="","",F364)</f>
        <v/>
      </c>
      <c r="I364" s="59" t="str">
        <f t="shared" ref="I364:I427" si="22">IF(J364="","",D364*F364)</f>
        <v/>
      </c>
      <c r="J364" s="60" t="str">
        <f t="shared" ref="J364:J427" si="23">IF(ISNUMBER((D364/$E$11*F364*$E$12*$E$13)^2),(D364/$E$11*F364*$E$12*$E$13)^2,"")</f>
        <v/>
      </c>
    </row>
    <row r="365" spans="1:10" ht="17.25" customHeight="1" x14ac:dyDescent="0.2">
      <c r="A365" s="2"/>
      <c r="B365" s="22" t="str">
        <f>IF(ISNUMBER(D365),MAX($B$29:B364)+1,"")</f>
        <v/>
      </c>
      <c r="C365" s="62"/>
      <c r="D365" s="57"/>
      <c r="E365" s="50" t="str">
        <f>IF(AND(B365="",D365&lt;&gt;""),CONCATENATE("&lt;== ",Language!$B$48),IF(AND(B365&lt;&gt;"",F365&lt;&gt;"",ISNUMBER(F365)=FALSE()),CONCATENATE(Language!$B$48," ==&gt;"),IF(OR(D365="",$E$7=""),"",$E$7)))</f>
        <v/>
      </c>
      <c r="F365" s="64"/>
      <c r="G365" s="2"/>
      <c r="H365" s="59" t="str">
        <f t="shared" si="21"/>
        <v/>
      </c>
      <c r="I365" s="59" t="str">
        <f t="shared" si="22"/>
        <v/>
      </c>
      <c r="J365" s="60" t="str">
        <f t="shared" si="23"/>
        <v/>
      </c>
    </row>
    <row r="366" spans="1:10" ht="17.25" customHeight="1" x14ac:dyDescent="0.2">
      <c r="A366" s="2"/>
      <c r="B366" s="22" t="str">
        <f>IF(ISNUMBER(D366),MAX($B$29:B365)+1,"")</f>
        <v/>
      </c>
      <c r="C366" s="62"/>
      <c r="D366" s="57"/>
      <c r="E366" s="50" t="str">
        <f>IF(AND(B366="",D366&lt;&gt;""),CONCATENATE("&lt;== ",Language!$B$48),IF(AND(B366&lt;&gt;"",F366&lt;&gt;"",ISNUMBER(F366)=FALSE()),CONCATENATE(Language!$B$48," ==&gt;"),IF(OR(D366="",$E$7=""),"",$E$7)))</f>
        <v/>
      </c>
      <c r="F366" s="64"/>
      <c r="G366" s="2"/>
      <c r="H366" s="59" t="str">
        <f t="shared" si="21"/>
        <v/>
      </c>
      <c r="I366" s="59" t="str">
        <f t="shared" si="22"/>
        <v/>
      </c>
      <c r="J366" s="60" t="str">
        <f t="shared" si="23"/>
        <v/>
      </c>
    </row>
    <row r="367" spans="1:10" ht="17.25" customHeight="1" x14ac:dyDescent="0.2">
      <c r="A367" s="2"/>
      <c r="B367" s="22" t="str">
        <f>IF(ISNUMBER(D367),MAX($B$29:B366)+1,"")</f>
        <v/>
      </c>
      <c r="C367" s="62"/>
      <c r="D367" s="57"/>
      <c r="E367" s="50" t="str">
        <f>IF(AND(B367="",D367&lt;&gt;""),CONCATENATE("&lt;== ",Language!$B$48),IF(AND(B367&lt;&gt;"",F367&lt;&gt;"",ISNUMBER(F367)=FALSE()),CONCATENATE(Language!$B$48," ==&gt;"),IF(OR(D367="",$E$7=""),"",$E$7)))</f>
        <v/>
      </c>
      <c r="F367" s="64"/>
      <c r="G367" s="2"/>
      <c r="H367" s="59" t="str">
        <f t="shared" si="21"/>
        <v/>
      </c>
      <c r="I367" s="59" t="str">
        <f t="shared" si="22"/>
        <v/>
      </c>
      <c r="J367" s="60" t="str">
        <f t="shared" si="23"/>
        <v/>
      </c>
    </row>
    <row r="368" spans="1:10" ht="17.25" customHeight="1" x14ac:dyDescent="0.2">
      <c r="A368" s="2"/>
      <c r="B368" s="22" t="str">
        <f>IF(ISNUMBER(D368),MAX($B$29:B367)+1,"")</f>
        <v/>
      </c>
      <c r="C368" s="62"/>
      <c r="D368" s="57"/>
      <c r="E368" s="50" t="str">
        <f>IF(AND(B368="",D368&lt;&gt;""),CONCATENATE("&lt;== ",Language!$B$48),IF(AND(B368&lt;&gt;"",F368&lt;&gt;"",ISNUMBER(F368)=FALSE()),CONCATENATE(Language!$B$48," ==&gt;"),IF(OR(D368="",$E$7=""),"",$E$7)))</f>
        <v/>
      </c>
      <c r="F368" s="64"/>
      <c r="G368" s="2"/>
      <c r="H368" s="59" t="str">
        <f t="shared" si="21"/>
        <v/>
      </c>
      <c r="I368" s="59" t="str">
        <f t="shared" si="22"/>
        <v/>
      </c>
      <c r="J368" s="60" t="str">
        <f t="shared" si="23"/>
        <v/>
      </c>
    </row>
    <row r="369" spans="1:10" ht="17.25" customHeight="1" x14ac:dyDescent="0.2">
      <c r="A369" s="2"/>
      <c r="B369" s="22" t="str">
        <f>IF(ISNUMBER(D369),MAX($B$29:B368)+1,"")</f>
        <v/>
      </c>
      <c r="C369" s="62"/>
      <c r="D369" s="57"/>
      <c r="E369" s="50" t="str">
        <f>IF(AND(B369="",D369&lt;&gt;""),CONCATENATE("&lt;== ",Language!$B$48),IF(AND(B369&lt;&gt;"",F369&lt;&gt;"",ISNUMBER(F369)=FALSE()),CONCATENATE(Language!$B$48," ==&gt;"),IF(OR(D369="",$E$7=""),"",$E$7)))</f>
        <v/>
      </c>
      <c r="F369" s="64"/>
      <c r="G369" s="2"/>
      <c r="H369" s="59" t="str">
        <f t="shared" si="21"/>
        <v/>
      </c>
      <c r="I369" s="59" t="str">
        <f t="shared" si="22"/>
        <v/>
      </c>
      <c r="J369" s="60" t="str">
        <f t="shared" si="23"/>
        <v/>
      </c>
    </row>
    <row r="370" spans="1:10" ht="17.25" customHeight="1" x14ac:dyDescent="0.2">
      <c r="A370" s="2"/>
      <c r="B370" s="22" t="str">
        <f>IF(ISNUMBER(D370),MAX($B$29:B369)+1,"")</f>
        <v/>
      </c>
      <c r="C370" s="62"/>
      <c r="D370" s="57"/>
      <c r="E370" s="50" t="str">
        <f>IF(AND(B370="",D370&lt;&gt;""),CONCATENATE("&lt;== ",Language!$B$48),IF(AND(B370&lt;&gt;"",F370&lt;&gt;"",ISNUMBER(F370)=FALSE()),CONCATENATE(Language!$B$48," ==&gt;"),IF(OR(D370="",$E$7=""),"",$E$7)))</f>
        <v/>
      </c>
      <c r="F370" s="64"/>
      <c r="G370" s="2"/>
      <c r="H370" s="59" t="str">
        <f t="shared" si="21"/>
        <v/>
      </c>
      <c r="I370" s="59" t="str">
        <f t="shared" si="22"/>
        <v/>
      </c>
      <c r="J370" s="60" t="str">
        <f t="shared" si="23"/>
        <v/>
      </c>
    </row>
    <row r="371" spans="1:10" ht="17.25" customHeight="1" x14ac:dyDescent="0.2">
      <c r="A371" s="2"/>
      <c r="B371" s="22" t="str">
        <f>IF(ISNUMBER(D371),MAX($B$29:B370)+1,"")</f>
        <v/>
      </c>
      <c r="C371" s="62"/>
      <c r="D371" s="57"/>
      <c r="E371" s="50" t="str">
        <f>IF(AND(B371="",D371&lt;&gt;""),CONCATENATE("&lt;== ",Language!$B$48),IF(AND(B371&lt;&gt;"",F371&lt;&gt;"",ISNUMBER(F371)=FALSE()),CONCATENATE(Language!$B$48," ==&gt;"),IF(OR(D371="",$E$7=""),"",$E$7)))</f>
        <v/>
      </c>
      <c r="F371" s="64"/>
      <c r="G371" s="2"/>
      <c r="H371" s="59" t="str">
        <f t="shared" si="21"/>
        <v/>
      </c>
      <c r="I371" s="59" t="str">
        <f t="shared" si="22"/>
        <v/>
      </c>
      <c r="J371" s="60" t="str">
        <f t="shared" si="23"/>
        <v/>
      </c>
    </row>
    <row r="372" spans="1:10" ht="17.25" customHeight="1" x14ac:dyDescent="0.2">
      <c r="A372" s="2"/>
      <c r="B372" s="22" t="str">
        <f>IF(ISNUMBER(D372),MAX($B$29:B371)+1,"")</f>
        <v/>
      </c>
      <c r="C372" s="62"/>
      <c r="D372" s="57"/>
      <c r="E372" s="50" t="str">
        <f>IF(AND(B372="",D372&lt;&gt;""),CONCATENATE("&lt;== ",Language!$B$48),IF(AND(B372&lt;&gt;"",F372&lt;&gt;"",ISNUMBER(F372)=FALSE()),CONCATENATE(Language!$B$48," ==&gt;"),IF(OR(D372="",$E$7=""),"",$E$7)))</f>
        <v/>
      </c>
      <c r="F372" s="64"/>
      <c r="G372" s="2"/>
      <c r="H372" s="59" t="str">
        <f t="shared" si="21"/>
        <v/>
      </c>
      <c r="I372" s="59" t="str">
        <f t="shared" si="22"/>
        <v/>
      </c>
      <c r="J372" s="60" t="str">
        <f t="shared" si="23"/>
        <v/>
      </c>
    </row>
    <row r="373" spans="1:10" ht="17.25" customHeight="1" x14ac:dyDescent="0.2">
      <c r="A373" s="2"/>
      <c r="B373" s="22" t="str">
        <f>IF(ISNUMBER(D373),MAX($B$29:B372)+1,"")</f>
        <v/>
      </c>
      <c r="C373" s="62"/>
      <c r="D373" s="57"/>
      <c r="E373" s="50" t="str">
        <f>IF(AND(B373="",D373&lt;&gt;""),CONCATENATE("&lt;== ",Language!$B$48),IF(AND(B373&lt;&gt;"",F373&lt;&gt;"",ISNUMBER(F373)=FALSE()),CONCATENATE(Language!$B$48," ==&gt;"),IF(OR(D373="",$E$7=""),"",$E$7)))</f>
        <v/>
      </c>
      <c r="F373" s="64"/>
      <c r="G373" s="2"/>
      <c r="H373" s="59" t="str">
        <f t="shared" si="21"/>
        <v/>
      </c>
      <c r="I373" s="59" t="str">
        <f t="shared" si="22"/>
        <v/>
      </c>
      <c r="J373" s="60" t="str">
        <f t="shared" si="23"/>
        <v/>
      </c>
    </row>
    <row r="374" spans="1:10" ht="17.25" customHeight="1" x14ac:dyDescent="0.2">
      <c r="A374" s="2"/>
      <c r="B374" s="22" t="str">
        <f>IF(ISNUMBER(D374),MAX($B$29:B373)+1,"")</f>
        <v/>
      </c>
      <c r="C374" s="62"/>
      <c r="D374" s="57"/>
      <c r="E374" s="50" t="str">
        <f>IF(AND(B374="",D374&lt;&gt;""),CONCATENATE("&lt;== ",Language!$B$48),IF(AND(B374&lt;&gt;"",F374&lt;&gt;"",ISNUMBER(F374)=FALSE()),CONCATENATE(Language!$B$48," ==&gt;"),IF(OR(D374="",$E$7=""),"",$E$7)))</f>
        <v/>
      </c>
      <c r="F374" s="64"/>
      <c r="G374" s="2"/>
      <c r="H374" s="59" t="str">
        <f t="shared" si="21"/>
        <v/>
      </c>
      <c r="I374" s="59" t="str">
        <f t="shared" si="22"/>
        <v/>
      </c>
      <c r="J374" s="60" t="str">
        <f t="shared" si="23"/>
        <v/>
      </c>
    </row>
    <row r="375" spans="1:10" ht="17.25" customHeight="1" x14ac:dyDescent="0.2">
      <c r="A375" s="2"/>
      <c r="B375" s="22" t="str">
        <f>IF(ISNUMBER(D375),MAX($B$29:B374)+1,"")</f>
        <v/>
      </c>
      <c r="C375" s="62"/>
      <c r="D375" s="57"/>
      <c r="E375" s="50" t="str">
        <f>IF(AND(B375="",D375&lt;&gt;""),CONCATENATE("&lt;== ",Language!$B$48),IF(AND(B375&lt;&gt;"",F375&lt;&gt;"",ISNUMBER(F375)=FALSE()),CONCATENATE(Language!$B$48," ==&gt;"),IF(OR(D375="",$E$7=""),"",$E$7)))</f>
        <v/>
      </c>
      <c r="F375" s="64"/>
      <c r="G375" s="2"/>
      <c r="H375" s="59" t="str">
        <f t="shared" si="21"/>
        <v/>
      </c>
      <c r="I375" s="59" t="str">
        <f t="shared" si="22"/>
        <v/>
      </c>
      <c r="J375" s="60" t="str">
        <f t="shared" si="23"/>
        <v/>
      </c>
    </row>
    <row r="376" spans="1:10" ht="17.25" customHeight="1" x14ac:dyDescent="0.2">
      <c r="A376" s="2"/>
      <c r="B376" s="22" t="str">
        <f>IF(ISNUMBER(D376),MAX($B$29:B375)+1,"")</f>
        <v/>
      </c>
      <c r="C376" s="62"/>
      <c r="D376" s="57"/>
      <c r="E376" s="50" t="str">
        <f>IF(AND(B376="",D376&lt;&gt;""),CONCATENATE("&lt;== ",Language!$B$48),IF(AND(B376&lt;&gt;"",F376&lt;&gt;"",ISNUMBER(F376)=FALSE()),CONCATENATE(Language!$B$48," ==&gt;"),IF(OR(D376="",$E$7=""),"",$E$7)))</f>
        <v/>
      </c>
      <c r="F376" s="64"/>
      <c r="G376" s="2"/>
      <c r="H376" s="59" t="str">
        <f t="shared" si="21"/>
        <v/>
      </c>
      <c r="I376" s="59" t="str">
        <f t="shared" si="22"/>
        <v/>
      </c>
      <c r="J376" s="60" t="str">
        <f t="shared" si="23"/>
        <v/>
      </c>
    </row>
    <row r="377" spans="1:10" ht="17.25" customHeight="1" x14ac:dyDescent="0.2">
      <c r="A377" s="2"/>
      <c r="B377" s="22" t="str">
        <f>IF(ISNUMBER(D377),MAX($B$29:B376)+1,"")</f>
        <v/>
      </c>
      <c r="C377" s="62"/>
      <c r="D377" s="57"/>
      <c r="E377" s="50" t="str">
        <f>IF(AND(B377="",D377&lt;&gt;""),CONCATENATE("&lt;== ",Language!$B$48),IF(AND(B377&lt;&gt;"",F377&lt;&gt;"",ISNUMBER(F377)=FALSE()),CONCATENATE(Language!$B$48," ==&gt;"),IF(OR(D377="",$E$7=""),"",$E$7)))</f>
        <v/>
      </c>
      <c r="F377" s="64"/>
      <c r="G377" s="2"/>
      <c r="H377" s="59" t="str">
        <f t="shared" si="21"/>
        <v/>
      </c>
      <c r="I377" s="59" t="str">
        <f t="shared" si="22"/>
        <v/>
      </c>
      <c r="J377" s="60" t="str">
        <f t="shared" si="23"/>
        <v/>
      </c>
    </row>
    <row r="378" spans="1:10" ht="17.25" customHeight="1" x14ac:dyDescent="0.2">
      <c r="A378" s="2"/>
      <c r="B378" s="22" t="str">
        <f>IF(ISNUMBER(D378),MAX($B$29:B377)+1,"")</f>
        <v/>
      </c>
      <c r="C378" s="62"/>
      <c r="D378" s="57"/>
      <c r="E378" s="50" t="str">
        <f>IF(AND(B378="",D378&lt;&gt;""),CONCATENATE("&lt;== ",Language!$B$48),IF(AND(B378&lt;&gt;"",F378&lt;&gt;"",ISNUMBER(F378)=FALSE()),CONCATENATE(Language!$B$48," ==&gt;"),IF(OR(D378="",$E$7=""),"",$E$7)))</f>
        <v/>
      </c>
      <c r="F378" s="64"/>
      <c r="G378" s="2"/>
      <c r="H378" s="59" t="str">
        <f t="shared" si="21"/>
        <v/>
      </c>
      <c r="I378" s="59" t="str">
        <f t="shared" si="22"/>
        <v/>
      </c>
      <c r="J378" s="60" t="str">
        <f t="shared" si="23"/>
        <v/>
      </c>
    </row>
    <row r="379" spans="1:10" ht="17.25" customHeight="1" x14ac:dyDescent="0.2">
      <c r="A379" s="2"/>
      <c r="B379" s="22" t="str">
        <f>IF(ISNUMBER(D379),MAX($B$29:B378)+1,"")</f>
        <v/>
      </c>
      <c r="C379" s="62"/>
      <c r="D379" s="57"/>
      <c r="E379" s="50" t="str">
        <f>IF(AND(B379="",D379&lt;&gt;""),CONCATENATE("&lt;== ",Language!$B$48),IF(AND(B379&lt;&gt;"",F379&lt;&gt;"",ISNUMBER(F379)=FALSE()),CONCATENATE(Language!$B$48," ==&gt;"),IF(OR(D379="",$E$7=""),"",$E$7)))</f>
        <v/>
      </c>
      <c r="F379" s="64"/>
      <c r="G379" s="2"/>
      <c r="H379" s="59" t="str">
        <f t="shared" si="21"/>
        <v/>
      </c>
      <c r="I379" s="59" t="str">
        <f t="shared" si="22"/>
        <v/>
      </c>
      <c r="J379" s="60" t="str">
        <f t="shared" si="23"/>
        <v/>
      </c>
    </row>
    <row r="380" spans="1:10" ht="17.25" customHeight="1" x14ac:dyDescent="0.2">
      <c r="A380" s="2"/>
      <c r="B380" s="22" t="str">
        <f>IF(ISNUMBER(D380),MAX($B$29:B379)+1,"")</f>
        <v/>
      </c>
      <c r="C380" s="62"/>
      <c r="D380" s="57"/>
      <c r="E380" s="50" t="str">
        <f>IF(AND(B380="",D380&lt;&gt;""),CONCATENATE("&lt;== ",Language!$B$48),IF(AND(B380&lt;&gt;"",F380&lt;&gt;"",ISNUMBER(F380)=FALSE()),CONCATENATE(Language!$B$48," ==&gt;"),IF(OR(D380="",$E$7=""),"",$E$7)))</f>
        <v/>
      </c>
      <c r="F380" s="64"/>
      <c r="G380" s="2"/>
      <c r="H380" s="59" t="str">
        <f t="shared" si="21"/>
        <v/>
      </c>
      <c r="I380" s="59" t="str">
        <f t="shared" si="22"/>
        <v/>
      </c>
      <c r="J380" s="60" t="str">
        <f t="shared" si="23"/>
        <v/>
      </c>
    </row>
    <row r="381" spans="1:10" ht="17.25" customHeight="1" x14ac:dyDescent="0.2">
      <c r="A381" s="2"/>
      <c r="B381" s="22" t="str">
        <f>IF(ISNUMBER(D381),MAX($B$29:B380)+1,"")</f>
        <v/>
      </c>
      <c r="C381" s="62"/>
      <c r="D381" s="57"/>
      <c r="E381" s="50" t="str">
        <f>IF(AND(B381="",D381&lt;&gt;""),CONCATENATE("&lt;== ",Language!$B$48),IF(AND(B381&lt;&gt;"",F381&lt;&gt;"",ISNUMBER(F381)=FALSE()),CONCATENATE(Language!$B$48," ==&gt;"),IF(OR(D381="",$E$7=""),"",$E$7)))</f>
        <v/>
      </c>
      <c r="F381" s="64"/>
      <c r="G381" s="2"/>
      <c r="H381" s="59" t="str">
        <f t="shared" si="21"/>
        <v/>
      </c>
      <c r="I381" s="59" t="str">
        <f t="shared" si="22"/>
        <v/>
      </c>
      <c r="J381" s="60" t="str">
        <f t="shared" si="23"/>
        <v/>
      </c>
    </row>
    <row r="382" spans="1:10" ht="17.25" customHeight="1" x14ac:dyDescent="0.2">
      <c r="A382" s="2"/>
      <c r="B382" s="22" t="str">
        <f>IF(ISNUMBER(D382),MAX($B$29:B381)+1,"")</f>
        <v/>
      </c>
      <c r="C382" s="62"/>
      <c r="D382" s="57"/>
      <c r="E382" s="50" t="str">
        <f>IF(AND(B382="",D382&lt;&gt;""),CONCATENATE("&lt;== ",Language!$B$48),IF(AND(B382&lt;&gt;"",F382&lt;&gt;"",ISNUMBER(F382)=FALSE()),CONCATENATE(Language!$B$48," ==&gt;"),IF(OR(D382="",$E$7=""),"",$E$7)))</f>
        <v/>
      </c>
      <c r="F382" s="64"/>
      <c r="G382" s="2"/>
      <c r="H382" s="59" t="str">
        <f t="shared" si="21"/>
        <v/>
      </c>
      <c r="I382" s="59" t="str">
        <f t="shared" si="22"/>
        <v/>
      </c>
      <c r="J382" s="60" t="str">
        <f t="shared" si="23"/>
        <v/>
      </c>
    </row>
    <row r="383" spans="1:10" ht="17.25" customHeight="1" x14ac:dyDescent="0.2">
      <c r="A383" s="2"/>
      <c r="B383" s="22" t="str">
        <f>IF(ISNUMBER(D383),MAX($B$29:B382)+1,"")</f>
        <v/>
      </c>
      <c r="C383" s="62"/>
      <c r="D383" s="57"/>
      <c r="E383" s="50" t="str">
        <f>IF(AND(B383="",D383&lt;&gt;""),CONCATENATE("&lt;== ",Language!$B$48),IF(AND(B383&lt;&gt;"",F383&lt;&gt;"",ISNUMBER(F383)=FALSE()),CONCATENATE(Language!$B$48," ==&gt;"),IF(OR(D383="",$E$7=""),"",$E$7)))</f>
        <v/>
      </c>
      <c r="F383" s="64"/>
      <c r="G383" s="2"/>
      <c r="H383" s="59" t="str">
        <f t="shared" si="21"/>
        <v/>
      </c>
      <c r="I383" s="59" t="str">
        <f t="shared" si="22"/>
        <v/>
      </c>
      <c r="J383" s="60" t="str">
        <f t="shared" si="23"/>
        <v/>
      </c>
    </row>
    <row r="384" spans="1:10" ht="17.25" customHeight="1" x14ac:dyDescent="0.2">
      <c r="A384" s="2"/>
      <c r="B384" s="22" t="str">
        <f>IF(ISNUMBER(D384),MAX($B$29:B383)+1,"")</f>
        <v/>
      </c>
      <c r="C384" s="62"/>
      <c r="D384" s="57"/>
      <c r="E384" s="50" t="str">
        <f>IF(AND(B384="",D384&lt;&gt;""),CONCATENATE("&lt;== ",Language!$B$48),IF(AND(B384&lt;&gt;"",F384&lt;&gt;"",ISNUMBER(F384)=FALSE()),CONCATENATE(Language!$B$48," ==&gt;"),IF(OR(D384="",$E$7=""),"",$E$7)))</f>
        <v/>
      </c>
      <c r="F384" s="64"/>
      <c r="G384" s="2"/>
      <c r="H384" s="59" t="str">
        <f t="shared" si="21"/>
        <v/>
      </c>
      <c r="I384" s="59" t="str">
        <f t="shared" si="22"/>
        <v/>
      </c>
      <c r="J384" s="60" t="str">
        <f t="shared" si="23"/>
        <v/>
      </c>
    </row>
    <row r="385" spans="1:10" ht="17.25" customHeight="1" x14ac:dyDescent="0.2">
      <c r="A385" s="2"/>
      <c r="B385" s="22" t="str">
        <f>IF(ISNUMBER(D385),MAX($B$29:B384)+1,"")</f>
        <v/>
      </c>
      <c r="C385" s="62"/>
      <c r="D385" s="57"/>
      <c r="E385" s="50" t="str">
        <f>IF(AND(B385="",D385&lt;&gt;""),CONCATENATE("&lt;== ",Language!$B$48),IF(AND(B385&lt;&gt;"",F385&lt;&gt;"",ISNUMBER(F385)=FALSE()),CONCATENATE(Language!$B$48," ==&gt;"),IF(OR(D385="",$E$7=""),"",$E$7)))</f>
        <v/>
      </c>
      <c r="F385" s="64"/>
      <c r="G385" s="2"/>
      <c r="H385" s="59" t="str">
        <f t="shared" si="21"/>
        <v/>
      </c>
      <c r="I385" s="59" t="str">
        <f t="shared" si="22"/>
        <v/>
      </c>
      <c r="J385" s="60" t="str">
        <f t="shared" si="23"/>
        <v/>
      </c>
    </row>
    <row r="386" spans="1:10" ht="17.25" customHeight="1" x14ac:dyDescent="0.2">
      <c r="A386" s="2"/>
      <c r="B386" s="22" t="str">
        <f>IF(ISNUMBER(D386),MAX($B$29:B385)+1,"")</f>
        <v/>
      </c>
      <c r="C386" s="62"/>
      <c r="D386" s="57"/>
      <c r="E386" s="50" t="str">
        <f>IF(AND(B386="",D386&lt;&gt;""),CONCATENATE("&lt;== ",Language!$B$48),IF(AND(B386&lt;&gt;"",F386&lt;&gt;"",ISNUMBER(F386)=FALSE()),CONCATENATE(Language!$B$48," ==&gt;"),IF(OR(D386="",$E$7=""),"",$E$7)))</f>
        <v/>
      </c>
      <c r="F386" s="64"/>
      <c r="G386" s="2"/>
      <c r="H386" s="59" t="str">
        <f t="shared" si="21"/>
        <v/>
      </c>
      <c r="I386" s="59" t="str">
        <f t="shared" si="22"/>
        <v/>
      </c>
      <c r="J386" s="60" t="str">
        <f t="shared" si="23"/>
        <v/>
      </c>
    </row>
    <row r="387" spans="1:10" ht="17.25" customHeight="1" x14ac:dyDescent="0.2">
      <c r="A387" s="2"/>
      <c r="B387" s="22" t="str">
        <f>IF(ISNUMBER(D387),MAX($B$29:B386)+1,"")</f>
        <v/>
      </c>
      <c r="C387" s="62"/>
      <c r="D387" s="57"/>
      <c r="E387" s="50" t="str">
        <f>IF(AND(B387="",D387&lt;&gt;""),CONCATENATE("&lt;== ",Language!$B$48),IF(AND(B387&lt;&gt;"",F387&lt;&gt;"",ISNUMBER(F387)=FALSE()),CONCATENATE(Language!$B$48," ==&gt;"),IF(OR(D387="",$E$7=""),"",$E$7)))</f>
        <v/>
      </c>
      <c r="F387" s="64"/>
      <c r="G387" s="2"/>
      <c r="H387" s="59" t="str">
        <f t="shared" si="21"/>
        <v/>
      </c>
      <c r="I387" s="59" t="str">
        <f t="shared" si="22"/>
        <v/>
      </c>
      <c r="J387" s="60" t="str">
        <f t="shared" si="23"/>
        <v/>
      </c>
    </row>
    <row r="388" spans="1:10" ht="17.25" customHeight="1" x14ac:dyDescent="0.2">
      <c r="A388" s="2"/>
      <c r="B388" s="22" t="str">
        <f>IF(ISNUMBER(D388),MAX($B$29:B387)+1,"")</f>
        <v/>
      </c>
      <c r="C388" s="62"/>
      <c r="D388" s="57"/>
      <c r="E388" s="50" t="str">
        <f>IF(AND(B388="",D388&lt;&gt;""),CONCATENATE("&lt;== ",Language!$B$48),IF(AND(B388&lt;&gt;"",F388&lt;&gt;"",ISNUMBER(F388)=FALSE()),CONCATENATE(Language!$B$48," ==&gt;"),IF(OR(D388="",$E$7=""),"",$E$7)))</f>
        <v/>
      </c>
      <c r="F388" s="64"/>
      <c r="G388" s="2"/>
      <c r="H388" s="59" t="str">
        <f t="shared" si="21"/>
        <v/>
      </c>
      <c r="I388" s="59" t="str">
        <f t="shared" si="22"/>
        <v/>
      </c>
      <c r="J388" s="60" t="str">
        <f t="shared" si="23"/>
        <v/>
      </c>
    </row>
    <row r="389" spans="1:10" ht="17.25" customHeight="1" x14ac:dyDescent="0.2">
      <c r="A389" s="2"/>
      <c r="B389" s="22" t="str">
        <f>IF(ISNUMBER(D389),MAX($B$29:B388)+1,"")</f>
        <v/>
      </c>
      <c r="C389" s="62"/>
      <c r="D389" s="57"/>
      <c r="E389" s="50" t="str">
        <f>IF(AND(B389="",D389&lt;&gt;""),CONCATENATE("&lt;== ",Language!$B$48),IF(AND(B389&lt;&gt;"",F389&lt;&gt;"",ISNUMBER(F389)=FALSE()),CONCATENATE(Language!$B$48," ==&gt;"),IF(OR(D389="",$E$7=""),"",$E$7)))</f>
        <v/>
      </c>
      <c r="F389" s="64"/>
      <c r="G389" s="2"/>
      <c r="H389" s="59" t="str">
        <f t="shared" si="21"/>
        <v/>
      </c>
      <c r="I389" s="59" t="str">
        <f t="shared" si="22"/>
        <v/>
      </c>
      <c r="J389" s="60" t="str">
        <f t="shared" si="23"/>
        <v/>
      </c>
    </row>
    <row r="390" spans="1:10" ht="17.25" customHeight="1" x14ac:dyDescent="0.2">
      <c r="A390" s="2"/>
      <c r="B390" s="22" t="str">
        <f>IF(ISNUMBER(D390),MAX($B$29:B389)+1,"")</f>
        <v/>
      </c>
      <c r="C390" s="62"/>
      <c r="D390" s="57"/>
      <c r="E390" s="50" t="str">
        <f>IF(AND(B390="",D390&lt;&gt;""),CONCATENATE("&lt;== ",Language!$B$48),IF(AND(B390&lt;&gt;"",F390&lt;&gt;"",ISNUMBER(F390)=FALSE()),CONCATENATE(Language!$B$48," ==&gt;"),IF(OR(D390="",$E$7=""),"",$E$7)))</f>
        <v/>
      </c>
      <c r="F390" s="64"/>
      <c r="G390" s="2"/>
      <c r="H390" s="59" t="str">
        <f t="shared" si="21"/>
        <v/>
      </c>
      <c r="I390" s="59" t="str">
        <f t="shared" si="22"/>
        <v/>
      </c>
      <c r="J390" s="60" t="str">
        <f t="shared" si="23"/>
        <v/>
      </c>
    </row>
    <row r="391" spans="1:10" ht="17.25" customHeight="1" x14ac:dyDescent="0.2">
      <c r="A391" s="2"/>
      <c r="B391" s="22" t="str">
        <f>IF(ISNUMBER(D391),MAX($B$29:B390)+1,"")</f>
        <v/>
      </c>
      <c r="C391" s="62"/>
      <c r="D391" s="57"/>
      <c r="E391" s="50" t="str">
        <f>IF(AND(B391="",D391&lt;&gt;""),CONCATENATE("&lt;== ",Language!$B$48),IF(AND(B391&lt;&gt;"",F391&lt;&gt;"",ISNUMBER(F391)=FALSE()),CONCATENATE(Language!$B$48," ==&gt;"),IF(OR(D391="",$E$7=""),"",$E$7)))</f>
        <v/>
      </c>
      <c r="F391" s="64"/>
      <c r="G391" s="2"/>
      <c r="H391" s="59" t="str">
        <f t="shared" si="21"/>
        <v/>
      </c>
      <c r="I391" s="59" t="str">
        <f t="shared" si="22"/>
        <v/>
      </c>
      <c r="J391" s="60" t="str">
        <f t="shared" si="23"/>
        <v/>
      </c>
    </row>
    <row r="392" spans="1:10" ht="17.25" customHeight="1" x14ac:dyDescent="0.2">
      <c r="A392" s="2"/>
      <c r="B392" s="22" t="str">
        <f>IF(ISNUMBER(D392),MAX($B$29:B391)+1,"")</f>
        <v/>
      </c>
      <c r="C392" s="62"/>
      <c r="D392" s="57"/>
      <c r="E392" s="50" t="str">
        <f>IF(AND(B392="",D392&lt;&gt;""),CONCATENATE("&lt;== ",Language!$B$48),IF(AND(B392&lt;&gt;"",F392&lt;&gt;"",ISNUMBER(F392)=FALSE()),CONCATENATE(Language!$B$48," ==&gt;"),IF(OR(D392="",$E$7=""),"",$E$7)))</f>
        <v/>
      </c>
      <c r="F392" s="64"/>
      <c r="G392" s="2"/>
      <c r="H392" s="59" t="str">
        <f t="shared" si="21"/>
        <v/>
      </c>
      <c r="I392" s="59" t="str">
        <f t="shared" si="22"/>
        <v/>
      </c>
      <c r="J392" s="60" t="str">
        <f t="shared" si="23"/>
        <v/>
      </c>
    </row>
    <row r="393" spans="1:10" ht="17.25" customHeight="1" x14ac:dyDescent="0.2">
      <c r="A393" s="2"/>
      <c r="B393" s="22" t="str">
        <f>IF(ISNUMBER(D393),MAX($B$29:B392)+1,"")</f>
        <v/>
      </c>
      <c r="C393" s="62"/>
      <c r="D393" s="57"/>
      <c r="E393" s="50" t="str">
        <f>IF(AND(B393="",D393&lt;&gt;""),CONCATENATE("&lt;== ",Language!$B$48),IF(AND(B393&lt;&gt;"",F393&lt;&gt;"",ISNUMBER(F393)=FALSE()),CONCATENATE(Language!$B$48," ==&gt;"),IF(OR(D393="",$E$7=""),"",$E$7)))</f>
        <v/>
      </c>
      <c r="F393" s="64"/>
      <c r="G393" s="2"/>
      <c r="H393" s="59" t="str">
        <f t="shared" si="21"/>
        <v/>
      </c>
      <c r="I393" s="59" t="str">
        <f t="shared" si="22"/>
        <v/>
      </c>
      <c r="J393" s="60" t="str">
        <f t="shared" si="23"/>
        <v/>
      </c>
    </row>
    <row r="394" spans="1:10" ht="17.25" customHeight="1" x14ac:dyDescent="0.2">
      <c r="A394" s="2"/>
      <c r="B394" s="22" t="str">
        <f>IF(ISNUMBER(D394),MAX($B$29:B393)+1,"")</f>
        <v/>
      </c>
      <c r="C394" s="62"/>
      <c r="D394" s="57"/>
      <c r="E394" s="50" t="str">
        <f>IF(AND(B394="",D394&lt;&gt;""),CONCATENATE("&lt;== ",Language!$B$48),IF(AND(B394&lt;&gt;"",F394&lt;&gt;"",ISNUMBER(F394)=FALSE()),CONCATENATE(Language!$B$48," ==&gt;"),IF(OR(D394="",$E$7=""),"",$E$7)))</f>
        <v/>
      </c>
      <c r="F394" s="64"/>
      <c r="G394" s="2"/>
      <c r="H394" s="59" t="str">
        <f t="shared" si="21"/>
        <v/>
      </c>
      <c r="I394" s="59" t="str">
        <f t="shared" si="22"/>
        <v/>
      </c>
      <c r="J394" s="60" t="str">
        <f t="shared" si="23"/>
        <v/>
      </c>
    </row>
    <row r="395" spans="1:10" ht="17.25" customHeight="1" x14ac:dyDescent="0.2">
      <c r="A395" s="2"/>
      <c r="B395" s="22" t="str">
        <f>IF(ISNUMBER(D395),MAX($B$29:B394)+1,"")</f>
        <v/>
      </c>
      <c r="C395" s="62"/>
      <c r="D395" s="57"/>
      <c r="E395" s="50" t="str">
        <f>IF(AND(B395="",D395&lt;&gt;""),CONCATENATE("&lt;== ",Language!$B$48),IF(AND(B395&lt;&gt;"",F395&lt;&gt;"",ISNUMBER(F395)=FALSE()),CONCATENATE(Language!$B$48," ==&gt;"),IF(OR(D395="",$E$7=""),"",$E$7)))</f>
        <v/>
      </c>
      <c r="F395" s="64"/>
      <c r="G395" s="2"/>
      <c r="H395" s="59" t="str">
        <f t="shared" si="21"/>
        <v/>
      </c>
      <c r="I395" s="59" t="str">
        <f t="shared" si="22"/>
        <v/>
      </c>
      <c r="J395" s="60" t="str">
        <f t="shared" si="23"/>
        <v/>
      </c>
    </row>
    <row r="396" spans="1:10" ht="17.25" customHeight="1" x14ac:dyDescent="0.2">
      <c r="A396" s="2"/>
      <c r="B396" s="22" t="str">
        <f>IF(ISNUMBER(D396),MAX($B$29:B395)+1,"")</f>
        <v/>
      </c>
      <c r="C396" s="62"/>
      <c r="D396" s="57"/>
      <c r="E396" s="50" t="str">
        <f>IF(AND(B396="",D396&lt;&gt;""),CONCATENATE("&lt;== ",Language!$B$48),IF(AND(B396&lt;&gt;"",F396&lt;&gt;"",ISNUMBER(F396)=FALSE()),CONCATENATE(Language!$B$48," ==&gt;"),IF(OR(D396="",$E$7=""),"",$E$7)))</f>
        <v/>
      </c>
      <c r="F396" s="64"/>
      <c r="G396" s="2"/>
      <c r="H396" s="59" t="str">
        <f t="shared" si="21"/>
        <v/>
      </c>
      <c r="I396" s="59" t="str">
        <f t="shared" si="22"/>
        <v/>
      </c>
      <c r="J396" s="60" t="str">
        <f t="shared" si="23"/>
        <v/>
      </c>
    </row>
    <row r="397" spans="1:10" ht="17.25" customHeight="1" x14ac:dyDescent="0.2">
      <c r="A397" s="2"/>
      <c r="B397" s="22" t="str">
        <f>IF(ISNUMBER(D397),MAX($B$29:B396)+1,"")</f>
        <v/>
      </c>
      <c r="C397" s="62"/>
      <c r="D397" s="57"/>
      <c r="E397" s="50" t="str">
        <f>IF(AND(B397="",D397&lt;&gt;""),CONCATENATE("&lt;== ",Language!$B$48),IF(AND(B397&lt;&gt;"",F397&lt;&gt;"",ISNUMBER(F397)=FALSE()),CONCATENATE(Language!$B$48," ==&gt;"),IF(OR(D397="",$E$7=""),"",$E$7)))</f>
        <v/>
      </c>
      <c r="F397" s="64"/>
      <c r="G397" s="2"/>
      <c r="H397" s="59" t="str">
        <f t="shared" si="21"/>
        <v/>
      </c>
      <c r="I397" s="59" t="str">
        <f t="shared" si="22"/>
        <v/>
      </c>
      <c r="J397" s="60" t="str">
        <f t="shared" si="23"/>
        <v/>
      </c>
    </row>
    <row r="398" spans="1:10" ht="17.25" customHeight="1" x14ac:dyDescent="0.2">
      <c r="A398" s="2"/>
      <c r="B398" s="22" t="str">
        <f>IF(ISNUMBER(D398),MAX($B$29:B397)+1,"")</f>
        <v/>
      </c>
      <c r="C398" s="62"/>
      <c r="D398" s="57"/>
      <c r="E398" s="50" t="str">
        <f>IF(AND(B398="",D398&lt;&gt;""),CONCATENATE("&lt;== ",Language!$B$48),IF(AND(B398&lt;&gt;"",F398&lt;&gt;"",ISNUMBER(F398)=FALSE()),CONCATENATE(Language!$B$48," ==&gt;"),IF(OR(D398="",$E$7=""),"",$E$7)))</f>
        <v/>
      </c>
      <c r="F398" s="64"/>
      <c r="G398" s="2"/>
      <c r="H398" s="59" t="str">
        <f t="shared" si="21"/>
        <v/>
      </c>
      <c r="I398" s="59" t="str">
        <f t="shared" si="22"/>
        <v/>
      </c>
      <c r="J398" s="60" t="str">
        <f t="shared" si="23"/>
        <v/>
      </c>
    </row>
    <row r="399" spans="1:10" ht="17.25" customHeight="1" x14ac:dyDescent="0.2">
      <c r="A399" s="2"/>
      <c r="B399" s="22" t="str">
        <f>IF(ISNUMBER(D399),MAX($B$29:B398)+1,"")</f>
        <v/>
      </c>
      <c r="C399" s="62"/>
      <c r="D399" s="57"/>
      <c r="E399" s="50" t="str">
        <f>IF(AND(B399="",D399&lt;&gt;""),CONCATENATE("&lt;== ",Language!$B$48),IF(AND(B399&lt;&gt;"",F399&lt;&gt;"",ISNUMBER(F399)=FALSE()),CONCATENATE(Language!$B$48," ==&gt;"),IF(OR(D399="",$E$7=""),"",$E$7)))</f>
        <v/>
      </c>
      <c r="F399" s="64"/>
      <c r="G399" s="2"/>
      <c r="H399" s="59" t="str">
        <f t="shared" si="21"/>
        <v/>
      </c>
      <c r="I399" s="59" t="str">
        <f t="shared" si="22"/>
        <v/>
      </c>
      <c r="J399" s="60" t="str">
        <f t="shared" si="23"/>
        <v/>
      </c>
    </row>
    <row r="400" spans="1:10" ht="17.25" customHeight="1" x14ac:dyDescent="0.2">
      <c r="A400" s="2"/>
      <c r="B400" s="22" t="str">
        <f>IF(ISNUMBER(D400),MAX($B$29:B399)+1,"")</f>
        <v/>
      </c>
      <c r="C400" s="62"/>
      <c r="D400" s="57"/>
      <c r="E400" s="50" t="str">
        <f>IF(AND(B400="",D400&lt;&gt;""),CONCATENATE("&lt;== ",Language!$B$48),IF(AND(B400&lt;&gt;"",F400&lt;&gt;"",ISNUMBER(F400)=FALSE()),CONCATENATE(Language!$B$48," ==&gt;"),IF(OR(D400="",$E$7=""),"",$E$7)))</f>
        <v/>
      </c>
      <c r="F400" s="64"/>
      <c r="G400" s="2"/>
      <c r="H400" s="59" t="str">
        <f t="shared" si="21"/>
        <v/>
      </c>
      <c r="I400" s="59" t="str">
        <f t="shared" si="22"/>
        <v/>
      </c>
      <c r="J400" s="60" t="str">
        <f t="shared" si="23"/>
        <v/>
      </c>
    </row>
    <row r="401" spans="1:10" ht="17.25" customHeight="1" x14ac:dyDescent="0.2">
      <c r="A401" s="2"/>
      <c r="B401" s="22" t="str">
        <f>IF(ISNUMBER(D401),MAX($B$29:B400)+1,"")</f>
        <v/>
      </c>
      <c r="C401" s="62"/>
      <c r="D401" s="57"/>
      <c r="E401" s="50" t="str">
        <f>IF(AND(B401="",D401&lt;&gt;""),CONCATENATE("&lt;== ",Language!$B$48),IF(AND(B401&lt;&gt;"",F401&lt;&gt;"",ISNUMBER(F401)=FALSE()),CONCATENATE(Language!$B$48," ==&gt;"),IF(OR(D401="",$E$7=""),"",$E$7)))</f>
        <v/>
      </c>
      <c r="F401" s="64"/>
      <c r="G401" s="2"/>
      <c r="H401" s="59" t="str">
        <f t="shared" si="21"/>
        <v/>
      </c>
      <c r="I401" s="59" t="str">
        <f t="shared" si="22"/>
        <v/>
      </c>
      <c r="J401" s="60" t="str">
        <f t="shared" si="23"/>
        <v/>
      </c>
    </row>
    <row r="402" spans="1:10" ht="17.25" customHeight="1" x14ac:dyDescent="0.2">
      <c r="A402" s="2"/>
      <c r="B402" s="22" t="str">
        <f>IF(ISNUMBER(D402),MAX($B$29:B401)+1,"")</f>
        <v/>
      </c>
      <c r="C402" s="62"/>
      <c r="D402" s="57"/>
      <c r="E402" s="50" t="str">
        <f>IF(AND(B402="",D402&lt;&gt;""),CONCATENATE("&lt;== ",Language!$B$48),IF(AND(B402&lt;&gt;"",F402&lt;&gt;"",ISNUMBER(F402)=FALSE()),CONCATENATE(Language!$B$48," ==&gt;"),IF(OR(D402="",$E$7=""),"",$E$7)))</f>
        <v/>
      </c>
      <c r="F402" s="64"/>
      <c r="G402" s="2"/>
      <c r="H402" s="59" t="str">
        <f t="shared" si="21"/>
        <v/>
      </c>
      <c r="I402" s="59" t="str">
        <f t="shared" si="22"/>
        <v/>
      </c>
      <c r="J402" s="60" t="str">
        <f t="shared" si="23"/>
        <v/>
      </c>
    </row>
    <row r="403" spans="1:10" ht="17.25" customHeight="1" x14ac:dyDescent="0.2">
      <c r="A403" s="2"/>
      <c r="B403" s="22" t="str">
        <f>IF(ISNUMBER(D403),MAX($B$29:B402)+1,"")</f>
        <v/>
      </c>
      <c r="C403" s="62"/>
      <c r="D403" s="57"/>
      <c r="E403" s="50" t="str">
        <f>IF(AND(B403="",D403&lt;&gt;""),CONCATENATE("&lt;== ",Language!$B$48),IF(AND(B403&lt;&gt;"",F403&lt;&gt;"",ISNUMBER(F403)=FALSE()),CONCATENATE(Language!$B$48," ==&gt;"),IF(OR(D403="",$E$7=""),"",$E$7)))</f>
        <v/>
      </c>
      <c r="F403" s="64"/>
      <c r="G403" s="2"/>
      <c r="H403" s="59" t="str">
        <f t="shared" si="21"/>
        <v/>
      </c>
      <c r="I403" s="59" t="str">
        <f t="shared" si="22"/>
        <v/>
      </c>
      <c r="J403" s="60" t="str">
        <f t="shared" si="23"/>
        <v/>
      </c>
    </row>
    <row r="404" spans="1:10" ht="17.25" customHeight="1" x14ac:dyDescent="0.2">
      <c r="A404" s="2"/>
      <c r="B404" s="22" t="str">
        <f>IF(ISNUMBER(D404),MAX($B$29:B403)+1,"")</f>
        <v/>
      </c>
      <c r="C404" s="62"/>
      <c r="D404" s="57"/>
      <c r="E404" s="50" t="str">
        <f>IF(AND(B404="",D404&lt;&gt;""),CONCATENATE("&lt;== ",Language!$B$48),IF(AND(B404&lt;&gt;"",F404&lt;&gt;"",ISNUMBER(F404)=FALSE()),CONCATENATE(Language!$B$48," ==&gt;"),IF(OR(D404="",$E$7=""),"",$E$7)))</f>
        <v/>
      </c>
      <c r="F404" s="64"/>
      <c r="G404" s="2"/>
      <c r="H404" s="59" t="str">
        <f t="shared" si="21"/>
        <v/>
      </c>
      <c r="I404" s="59" t="str">
        <f t="shared" si="22"/>
        <v/>
      </c>
      <c r="J404" s="60" t="str">
        <f t="shared" si="23"/>
        <v/>
      </c>
    </row>
    <row r="405" spans="1:10" ht="17.25" customHeight="1" x14ac:dyDescent="0.2">
      <c r="A405" s="2"/>
      <c r="B405" s="22" t="str">
        <f>IF(ISNUMBER(D405),MAX($B$29:B404)+1,"")</f>
        <v/>
      </c>
      <c r="C405" s="62"/>
      <c r="D405" s="57"/>
      <c r="E405" s="50" t="str">
        <f>IF(AND(B405="",D405&lt;&gt;""),CONCATENATE("&lt;== ",Language!$B$48),IF(AND(B405&lt;&gt;"",F405&lt;&gt;"",ISNUMBER(F405)=FALSE()),CONCATENATE(Language!$B$48," ==&gt;"),IF(OR(D405="",$E$7=""),"",$E$7)))</f>
        <v/>
      </c>
      <c r="F405" s="64"/>
      <c r="G405" s="2"/>
      <c r="H405" s="59" t="str">
        <f t="shared" si="21"/>
        <v/>
      </c>
      <c r="I405" s="59" t="str">
        <f t="shared" si="22"/>
        <v/>
      </c>
      <c r="J405" s="60" t="str">
        <f t="shared" si="23"/>
        <v/>
      </c>
    </row>
    <row r="406" spans="1:10" ht="17.25" customHeight="1" x14ac:dyDescent="0.2">
      <c r="A406" s="2"/>
      <c r="B406" s="22" t="str">
        <f>IF(ISNUMBER(D406),MAX($B$29:B405)+1,"")</f>
        <v/>
      </c>
      <c r="C406" s="62"/>
      <c r="D406" s="57"/>
      <c r="E406" s="50" t="str">
        <f>IF(AND(B406="",D406&lt;&gt;""),CONCATENATE("&lt;== ",Language!$B$48),IF(AND(B406&lt;&gt;"",F406&lt;&gt;"",ISNUMBER(F406)=FALSE()),CONCATENATE(Language!$B$48," ==&gt;"),IF(OR(D406="",$E$7=""),"",$E$7)))</f>
        <v/>
      </c>
      <c r="F406" s="64"/>
      <c r="G406" s="2"/>
      <c r="H406" s="59" t="str">
        <f t="shared" si="21"/>
        <v/>
      </c>
      <c r="I406" s="59" t="str">
        <f t="shared" si="22"/>
        <v/>
      </c>
      <c r="J406" s="60" t="str">
        <f t="shared" si="23"/>
        <v/>
      </c>
    </row>
    <row r="407" spans="1:10" ht="17.25" customHeight="1" x14ac:dyDescent="0.2">
      <c r="A407" s="2"/>
      <c r="B407" s="22" t="str">
        <f>IF(ISNUMBER(D407),MAX($B$29:B406)+1,"")</f>
        <v/>
      </c>
      <c r="C407" s="62"/>
      <c r="D407" s="57"/>
      <c r="E407" s="50" t="str">
        <f>IF(AND(B407="",D407&lt;&gt;""),CONCATENATE("&lt;== ",Language!$B$48),IF(AND(B407&lt;&gt;"",F407&lt;&gt;"",ISNUMBER(F407)=FALSE()),CONCATENATE(Language!$B$48," ==&gt;"),IF(OR(D407="",$E$7=""),"",$E$7)))</f>
        <v/>
      </c>
      <c r="F407" s="64"/>
      <c r="G407" s="2"/>
      <c r="H407" s="59" t="str">
        <f t="shared" si="21"/>
        <v/>
      </c>
      <c r="I407" s="59" t="str">
        <f t="shared" si="22"/>
        <v/>
      </c>
      <c r="J407" s="60" t="str">
        <f t="shared" si="23"/>
        <v/>
      </c>
    </row>
    <row r="408" spans="1:10" ht="17.25" customHeight="1" x14ac:dyDescent="0.2">
      <c r="A408" s="2"/>
      <c r="B408" s="22" t="str">
        <f>IF(ISNUMBER(D408),MAX($B$29:B407)+1,"")</f>
        <v/>
      </c>
      <c r="C408" s="62"/>
      <c r="D408" s="57"/>
      <c r="E408" s="50" t="str">
        <f>IF(AND(B408="",D408&lt;&gt;""),CONCATENATE("&lt;== ",Language!$B$48),IF(AND(B408&lt;&gt;"",F408&lt;&gt;"",ISNUMBER(F408)=FALSE()),CONCATENATE(Language!$B$48," ==&gt;"),IF(OR(D408="",$E$7=""),"",$E$7)))</f>
        <v/>
      </c>
      <c r="F408" s="64"/>
      <c r="G408" s="2"/>
      <c r="H408" s="59" t="str">
        <f t="shared" si="21"/>
        <v/>
      </c>
      <c r="I408" s="59" t="str">
        <f t="shared" si="22"/>
        <v/>
      </c>
      <c r="J408" s="60" t="str">
        <f t="shared" si="23"/>
        <v/>
      </c>
    </row>
    <row r="409" spans="1:10" ht="17.25" customHeight="1" x14ac:dyDescent="0.2">
      <c r="A409" s="2"/>
      <c r="B409" s="22" t="str">
        <f>IF(ISNUMBER(D409),MAX($B$29:B408)+1,"")</f>
        <v/>
      </c>
      <c r="C409" s="62"/>
      <c r="D409" s="57"/>
      <c r="E409" s="50" t="str">
        <f>IF(AND(B409="",D409&lt;&gt;""),CONCATENATE("&lt;== ",Language!$B$48),IF(AND(B409&lt;&gt;"",F409&lt;&gt;"",ISNUMBER(F409)=FALSE()),CONCATENATE(Language!$B$48," ==&gt;"),IF(OR(D409="",$E$7=""),"",$E$7)))</f>
        <v/>
      </c>
      <c r="F409" s="64"/>
      <c r="G409" s="2"/>
      <c r="H409" s="59" t="str">
        <f t="shared" si="21"/>
        <v/>
      </c>
      <c r="I409" s="59" t="str">
        <f t="shared" si="22"/>
        <v/>
      </c>
      <c r="J409" s="60" t="str">
        <f t="shared" si="23"/>
        <v/>
      </c>
    </row>
    <row r="410" spans="1:10" ht="17.25" customHeight="1" x14ac:dyDescent="0.2">
      <c r="A410" s="2"/>
      <c r="B410" s="22" t="str">
        <f>IF(ISNUMBER(D410),MAX($B$29:B409)+1,"")</f>
        <v/>
      </c>
      <c r="C410" s="62"/>
      <c r="D410" s="57"/>
      <c r="E410" s="50" t="str">
        <f>IF(AND(B410="",D410&lt;&gt;""),CONCATENATE("&lt;== ",Language!$B$48),IF(AND(B410&lt;&gt;"",F410&lt;&gt;"",ISNUMBER(F410)=FALSE()),CONCATENATE(Language!$B$48," ==&gt;"),IF(OR(D410="",$E$7=""),"",$E$7)))</f>
        <v/>
      </c>
      <c r="F410" s="64"/>
      <c r="G410" s="2"/>
      <c r="H410" s="59" t="str">
        <f t="shared" si="21"/>
        <v/>
      </c>
      <c r="I410" s="59" t="str">
        <f t="shared" si="22"/>
        <v/>
      </c>
      <c r="J410" s="60" t="str">
        <f t="shared" si="23"/>
        <v/>
      </c>
    </row>
    <row r="411" spans="1:10" ht="17.25" customHeight="1" x14ac:dyDescent="0.2">
      <c r="A411" s="2"/>
      <c r="B411" s="22" t="str">
        <f>IF(ISNUMBER(D411),MAX($B$29:B410)+1,"")</f>
        <v/>
      </c>
      <c r="C411" s="62"/>
      <c r="D411" s="57"/>
      <c r="E411" s="50" t="str">
        <f>IF(AND(B411="",D411&lt;&gt;""),CONCATENATE("&lt;== ",Language!$B$48),IF(AND(B411&lt;&gt;"",F411&lt;&gt;"",ISNUMBER(F411)=FALSE()),CONCATENATE(Language!$B$48," ==&gt;"),IF(OR(D411="",$E$7=""),"",$E$7)))</f>
        <v/>
      </c>
      <c r="F411" s="64"/>
      <c r="G411" s="2"/>
      <c r="H411" s="59" t="str">
        <f t="shared" si="21"/>
        <v/>
      </c>
      <c r="I411" s="59" t="str">
        <f t="shared" si="22"/>
        <v/>
      </c>
      <c r="J411" s="60" t="str">
        <f t="shared" si="23"/>
        <v/>
      </c>
    </row>
    <row r="412" spans="1:10" ht="17.25" customHeight="1" x14ac:dyDescent="0.2">
      <c r="A412" s="2"/>
      <c r="B412" s="22" t="str">
        <f>IF(ISNUMBER(D412),MAX($B$29:B411)+1,"")</f>
        <v/>
      </c>
      <c r="C412" s="62"/>
      <c r="D412" s="57"/>
      <c r="E412" s="50" t="str">
        <f>IF(AND(B412="",D412&lt;&gt;""),CONCATENATE("&lt;== ",Language!$B$48),IF(AND(B412&lt;&gt;"",F412&lt;&gt;"",ISNUMBER(F412)=FALSE()),CONCATENATE(Language!$B$48," ==&gt;"),IF(OR(D412="",$E$7=""),"",$E$7)))</f>
        <v/>
      </c>
      <c r="F412" s="64"/>
      <c r="G412" s="2"/>
      <c r="H412" s="59" t="str">
        <f t="shared" si="21"/>
        <v/>
      </c>
      <c r="I412" s="59" t="str">
        <f t="shared" si="22"/>
        <v/>
      </c>
      <c r="J412" s="60" t="str">
        <f t="shared" si="23"/>
        <v/>
      </c>
    </row>
    <row r="413" spans="1:10" ht="17.25" customHeight="1" x14ac:dyDescent="0.2">
      <c r="A413" s="2"/>
      <c r="B413" s="22" t="str">
        <f>IF(ISNUMBER(D413),MAX($B$29:B412)+1,"")</f>
        <v/>
      </c>
      <c r="C413" s="62"/>
      <c r="D413" s="57"/>
      <c r="E413" s="50" t="str">
        <f>IF(AND(B413="",D413&lt;&gt;""),CONCATENATE("&lt;== ",Language!$B$48),IF(AND(B413&lt;&gt;"",F413&lt;&gt;"",ISNUMBER(F413)=FALSE()),CONCATENATE(Language!$B$48," ==&gt;"),IF(OR(D413="",$E$7=""),"",$E$7)))</f>
        <v/>
      </c>
      <c r="F413" s="64"/>
      <c r="G413" s="2"/>
      <c r="H413" s="59" t="str">
        <f t="shared" si="21"/>
        <v/>
      </c>
      <c r="I413" s="59" t="str">
        <f t="shared" si="22"/>
        <v/>
      </c>
      <c r="J413" s="60" t="str">
        <f t="shared" si="23"/>
        <v/>
      </c>
    </row>
    <row r="414" spans="1:10" ht="17.25" customHeight="1" x14ac:dyDescent="0.2">
      <c r="A414" s="2"/>
      <c r="B414" s="22" t="str">
        <f>IF(ISNUMBER(D414),MAX($B$29:B413)+1,"")</f>
        <v/>
      </c>
      <c r="C414" s="62"/>
      <c r="D414" s="57"/>
      <c r="E414" s="50" t="str">
        <f>IF(AND(B414="",D414&lt;&gt;""),CONCATENATE("&lt;== ",Language!$B$48),IF(AND(B414&lt;&gt;"",F414&lt;&gt;"",ISNUMBER(F414)=FALSE()),CONCATENATE(Language!$B$48," ==&gt;"),IF(OR(D414="",$E$7=""),"",$E$7)))</f>
        <v/>
      </c>
      <c r="F414" s="64"/>
      <c r="G414" s="2"/>
      <c r="H414" s="59" t="str">
        <f t="shared" si="21"/>
        <v/>
      </c>
      <c r="I414" s="59" t="str">
        <f t="shared" si="22"/>
        <v/>
      </c>
      <c r="J414" s="60" t="str">
        <f t="shared" si="23"/>
        <v/>
      </c>
    </row>
    <row r="415" spans="1:10" ht="17.25" customHeight="1" x14ac:dyDescent="0.2">
      <c r="A415" s="2"/>
      <c r="B415" s="22" t="str">
        <f>IF(ISNUMBER(D415),MAX($B$29:B414)+1,"")</f>
        <v/>
      </c>
      <c r="C415" s="62"/>
      <c r="D415" s="57"/>
      <c r="E415" s="50" t="str">
        <f>IF(AND(B415="",D415&lt;&gt;""),CONCATENATE("&lt;== ",Language!$B$48),IF(AND(B415&lt;&gt;"",F415&lt;&gt;"",ISNUMBER(F415)=FALSE()),CONCATENATE(Language!$B$48," ==&gt;"),IF(OR(D415="",$E$7=""),"",$E$7)))</f>
        <v/>
      </c>
      <c r="F415" s="64"/>
      <c r="G415" s="2"/>
      <c r="H415" s="59" t="str">
        <f t="shared" si="21"/>
        <v/>
      </c>
      <c r="I415" s="59" t="str">
        <f t="shared" si="22"/>
        <v/>
      </c>
      <c r="J415" s="60" t="str">
        <f t="shared" si="23"/>
        <v/>
      </c>
    </row>
    <row r="416" spans="1:10" ht="17.25" customHeight="1" x14ac:dyDescent="0.2">
      <c r="A416" s="2"/>
      <c r="B416" s="22" t="str">
        <f>IF(ISNUMBER(D416),MAX($B$29:B415)+1,"")</f>
        <v/>
      </c>
      <c r="C416" s="62"/>
      <c r="D416" s="57"/>
      <c r="E416" s="50" t="str">
        <f>IF(AND(B416="",D416&lt;&gt;""),CONCATENATE("&lt;== ",Language!$B$48),IF(AND(B416&lt;&gt;"",F416&lt;&gt;"",ISNUMBER(F416)=FALSE()),CONCATENATE(Language!$B$48," ==&gt;"),IF(OR(D416="",$E$7=""),"",$E$7)))</f>
        <v/>
      </c>
      <c r="F416" s="64"/>
      <c r="G416" s="2"/>
      <c r="H416" s="59" t="str">
        <f t="shared" si="21"/>
        <v/>
      </c>
      <c r="I416" s="59" t="str">
        <f t="shared" si="22"/>
        <v/>
      </c>
      <c r="J416" s="60" t="str">
        <f t="shared" si="23"/>
        <v/>
      </c>
    </row>
    <row r="417" spans="1:10" ht="17.25" customHeight="1" x14ac:dyDescent="0.2">
      <c r="A417" s="2"/>
      <c r="B417" s="22" t="str">
        <f>IF(ISNUMBER(D417),MAX($B$29:B416)+1,"")</f>
        <v/>
      </c>
      <c r="C417" s="62"/>
      <c r="D417" s="57"/>
      <c r="E417" s="50" t="str">
        <f>IF(AND(B417="",D417&lt;&gt;""),CONCATENATE("&lt;== ",Language!$B$48),IF(AND(B417&lt;&gt;"",F417&lt;&gt;"",ISNUMBER(F417)=FALSE()),CONCATENATE(Language!$B$48," ==&gt;"),IF(OR(D417="",$E$7=""),"",$E$7)))</f>
        <v/>
      </c>
      <c r="F417" s="64"/>
      <c r="G417" s="2"/>
      <c r="H417" s="59" t="str">
        <f t="shared" si="21"/>
        <v/>
      </c>
      <c r="I417" s="59" t="str">
        <f t="shared" si="22"/>
        <v/>
      </c>
      <c r="J417" s="60" t="str">
        <f t="shared" si="23"/>
        <v/>
      </c>
    </row>
    <row r="418" spans="1:10" ht="17.25" customHeight="1" x14ac:dyDescent="0.2">
      <c r="A418" s="2"/>
      <c r="B418" s="22" t="str">
        <f>IF(ISNUMBER(D418),MAX($B$29:B417)+1,"")</f>
        <v/>
      </c>
      <c r="C418" s="62"/>
      <c r="D418" s="57"/>
      <c r="E418" s="50" t="str">
        <f>IF(AND(B418="",D418&lt;&gt;""),CONCATENATE("&lt;== ",Language!$B$48),IF(AND(B418&lt;&gt;"",F418&lt;&gt;"",ISNUMBER(F418)=FALSE()),CONCATENATE(Language!$B$48," ==&gt;"),IF(OR(D418="",$E$7=""),"",$E$7)))</f>
        <v/>
      </c>
      <c r="F418" s="64"/>
      <c r="G418" s="2"/>
      <c r="H418" s="59" t="str">
        <f t="shared" si="21"/>
        <v/>
      </c>
      <c r="I418" s="59" t="str">
        <f t="shared" si="22"/>
        <v/>
      </c>
      <c r="J418" s="60" t="str">
        <f t="shared" si="23"/>
        <v/>
      </c>
    </row>
    <row r="419" spans="1:10" ht="17.25" customHeight="1" x14ac:dyDescent="0.2">
      <c r="A419" s="2"/>
      <c r="B419" s="22" t="str">
        <f>IF(ISNUMBER(D419),MAX($B$29:B418)+1,"")</f>
        <v/>
      </c>
      <c r="C419" s="62"/>
      <c r="D419" s="57"/>
      <c r="E419" s="50" t="str">
        <f>IF(AND(B419="",D419&lt;&gt;""),CONCATENATE("&lt;== ",Language!$B$48),IF(AND(B419&lt;&gt;"",F419&lt;&gt;"",ISNUMBER(F419)=FALSE()),CONCATENATE(Language!$B$48," ==&gt;"),IF(OR(D419="",$E$7=""),"",$E$7)))</f>
        <v/>
      </c>
      <c r="F419" s="64"/>
      <c r="G419" s="2"/>
      <c r="H419" s="59" t="str">
        <f t="shared" si="21"/>
        <v/>
      </c>
      <c r="I419" s="59" t="str">
        <f t="shared" si="22"/>
        <v/>
      </c>
      <c r="J419" s="60" t="str">
        <f t="shared" si="23"/>
        <v/>
      </c>
    </row>
    <row r="420" spans="1:10" ht="17.25" customHeight="1" x14ac:dyDescent="0.2">
      <c r="A420" s="2"/>
      <c r="B420" s="22" t="str">
        <f>IF(ISNUMBER(D420),MAX($B$29:B419)+1,"")</f>
        <v/>
      </c>
      <c r="C420" s="62"/>
      <c r="D420" s="57"/>
      <c r="E420" s="50" t="str">
        <f>IF(AND(B420="",D420&lt;&gt;""),CONCATENATE("&lt;== ",Language!$B$48),IF(AND(B420&lt;&gt;"",F420&lt;&gt;"",ISNUMBER(F420)=FALSE()),CONCATENATE(Language!$B$48," ==&gt;"),IF(OR(D420="",$E$7=""),"",$E$7)))</f>
        <v/>
      </c>
      <c r="F420" s="64"/>
      <c r="G420" s="2"/>
      <c r="H420" s="59" t="str">
        <f t="shared" si="21"/>
        <v/>
      </c>
      <c r="I420" s="59" t="str">
        <f t="shared" si="22"/>
        <v/>
      </c>
      <c r="J420" s="60" t="str">
        <f t="shared" si="23"/>
        <v/>
      </c>
    </row>
    <row r="421" spans="1:10" ht="17.25" customHeight="1" x14ac:dyDescent="0.2">
      <c r="A421" s="2"/>
      <c r="B421" s="22" t="str">
        <f>IF(ISNUMBER(D421),MAX($B$29:B420)+1,"")</f>
        <v/>
      </c>
      <c r="C421" s="62"/>
      <c r="D421" s="57"/>
      <c r="E421" s="50" t="str">
        <f>IF(AND(B421="",D421&lt;&gt;""),CONCATENATE("&lt;== ",Language!$B$48),IF(AND(B421&lt;&gt;"",F421&lt;&gt;"",ISNUMBER(F421)=FALSE()),CONCATENATE(Language!$B$48," ==&gt;"),IF(OR(D421="",$E$7=""),"",$E$7)))</f>
        <v/>
      </c>
      <c r="F421" s="64"/>
      <c r="G421" s="2"/>
      <c r="H421" s="59" t="str">
        <f t="shared" si="21"/>
        <v/>
      </c>
      <c r="I421" s="59" t="str">
        <f t="shared" si="22"/>
        <v/>
      </c>
      <c r="J421" s="60" t="str">
        <f t="shared" si="23"/>
        <v/>
      </c>
    </row>
    <row r="422" spans="1:10" ht="17.25" customHeight="1" x14ac:dyDescent="0.2">
      <c r="A422" s="2"/>
      <c r="B422" s="22" t="str">
        <f>IF(ISNUMBER(D422),MAX($B$29:B421)+1,"")</f>
        <v/>
      </c>
      <c r="C422" s="62"/>
      <c r="D422" s="57"/>
      <c r="E422" s="50" t="str">
        <f>IF(AND(B422="",D422&lt;&gt;""),CONCATENATE("&lt;== ",Language!$B$48),IF(AND(B422&lt;&gt;"",F422&lt;&gt;"",ISNUMBER(F422)=FALSE()),CONCATENATE(Language!$B$48," ==&gt;"),IF(OR(D422="",$E$7=""),"",$E$7)))</f>
        <v/>
      </c>
      <c r="F422" s="64"/>
      <c r="G422" s="2"/>
      <c r="H422" s="59" t="str">
        <f t="shared" si="21"/>
        <v/>
      </c>
      <c r="I422" s="59" t="str">
        <f t="shared" si="22"/>
        <v/>
      </c>
      <c r="J422" s="60" t="str">
        <f t="shared" si="23"/>
        <v/>
      </c>
    </row>
    <row r="423" spans="1:10" ht="17.25" customHeight="1" x14ac:dyDescent="0.2">
      <c r="A423" s="2"/>
      <c r="B423" s="22" t="str">
        <f>IF(ISNUMBER(D423),MAX($B$29:B422)+1,"")</f>
        <v/>
      </c>
      <c r="C423" s="62"/>
      <c r="D423" s="57"/>
      <c r="E423" s="50" t="str">
        <f>IF(AND(B423="",D423&lt;&gt;""),CONCATENATE("&lt;== ",Language!$B$48),IF(AND(B423&lt;&gt;"",F423&lt;&gt;"",ISNUMBER(F423)=FALSE()),CONCATENATE(Language!$B$48," ==&gt;"),IF(OR(D423="",$E$7=""),"",$E$7)))</f>
        <v/>
      </c>
      <c r="F423" s="64"/>
      <c r="G423" s="2"/>
      <c r="H423" s="59" t="str">
        <f t="shared" si="21"/>
        <v/>
      </c>
      <c r="I423" s="59" t="str">
        <f t="shared" si="22"/>
        <v/>
      </c>
      <c r="J423" s="60" t="str">
        <f t="shared" si="23"/>
        <v/>
      </c>
    </row>
    <row r="424" spans="1:10" ht="17.25" customHeight="1" x14ac:dyDescent="0.2">
      <c r="A424" s="2"/>
      <c r="B424" s="22" t="str">
        <f>IF(ISNUMBER(D424),MAX($B$29:B423)+1,"")</f>
        <v/>
      </c>
      <c r="C424" s="62"/>
      <c r="D424" s="57"/>
      <c r="E424" s="50" t="str">
        <f>IF(AND(B424="",D424&lt;&gt;""),CONCATENATE("&lt;== ",Language!$B$48),IF(AND(B424&lt;&gt;"",F424&lt;&gt;"",ISNUMBER(F424)=FALSE()),CONCATENATE(Language!$B$48," ==&gt;"),IF(OR(D424="",$E$7=""),"",$E$7)))</f>
        <v/>
      </c>
      <c r="F424" s="64"/>
      <c r="G424" s="2"/>
      <c r="H424" s="59" t="str">
        <f t="shared" si="21"/>
        <v/>
      </c>
      <c r="I424" s="59" t="str">
        <f t="shared" si="22"/>
        <v/>
      </c>
      <c r="J424" s="60" t="str">
        <f t="shared" si="23"/>
        <v/>
      </c>
    </row>
    <row r="425" spans="1:10" ht="17.25" customHeight="1" x14ac:dyDescent="0.2">
      <c r="A425" s="2"/>
      <c r="B425" s="22" t="str">
        <f>IF(ISNUMBER(D425),MAX($B$29:B424)+1,"")</f>
        <v/>
      </c>
      <c r="C425" s="62"/>
      <c r="D425" s="57"/>
      <c r="E425" s="50" t="str">
        <f>IF(AND(B425="",D425&lt;&gt;""),CONCATENATE("&lt;== ",Language!$B$48),IF(AND(B425&lt;&gt;"",F425&lt;&gt;"",ISNUMBER(F425)=FALSE()),CONCATENATE(Language!$B$48," ==&gt;"),IF(OR(D425="",$E$7=""),"",$E$7)))</f>
        <v/>
      </c>
      <c r="F425" s="64"/>
      <c r="G425" s="2"/>
      <c r="H425" s="59" t="str">
        <f t="shared" si="21"/>
        <v/>
      </c>
      <c r="I425" s="59" t="str">
        <f t="shared" si="22"/>
        <v/>
      </c>
      <c r="J425" s="60" t="str">
        <f t="shared" si="23"/>
        <v/>
      </c>
    </row>
    <row r="426" spans="1:10" ht="17.25" customHeight="1" x14ac:dyDescent="0.2">
      <c r="A426" s="2"/>
      <c r="B426" s="22" t="str">
        <f>IF(ISNUMBER(D426),MAX($B$29:B425)+1,"")</f>
        <v/>
      </c>
      <c r="C426" s="62"/>
      <c r="D426" s="57"/>
      <c r="E426" s="50" t="str">
        <f>IF(AND(B426="",D426&lt;&gt;""),CONCATENATE("&lt;== ",Language!$B$48),IF(AND(B426&lt;&gt;"",F426&lt;&gt;"",ISNUMBER(F426)=FALSE()),CONCATENATE(Language!$B$48," ==&gt;"),IF(OR(D426="",$E$7=""),"",$E$7)))</f>
        <v/>
      </c>
      <c r="F426" s="64"/>
      <c r="G426" s="2"/>
      <c r="H426" s="59" t="str">
        <f t="shared" si="21"/>
        <v/>
      </c>
      <c r="I426" s="59" t="str">
        <f t="shared" si="22"/>
        <v/>
      </c>
      <c r="J426" s="60" t="str">
        <f t="shared" si="23"/>
        <v/>
      </c>
    </row>
    <row r="427" spans="1:10" ht="17.25" customHeight="1" x14ac:dyDescent="0.2">
      <c r="A427" s="2"/>
      <c r="B427" s="22" t="str">
        <f>IF(ISNUMBER(D427),MAX($B$29:B426)+1,"")</f>
        <v/>
      </c>
      <c r="C427" s="62"/>
      <c r="D427" s="57"/>
      <c r="E427" s="50" t="str">
        <f>IF(AND(B427="",D427&lt;&gt;""),CONCATENATE("&lt;== ",Language!$B$48),IF(AND(B427&lt;&gt;"",F427&lt;&gt;"",ISNUMBER(F427)=FALSE()),CONCATENATE(Language!$B$48," ==&gt;"),IF(OR(D427="",$E$7=""),"",$E$7)))</f>
        <v/>
      </c>
      <c r="F427" s="64"/>
      <c r="G427" s="2"/>
      <c r="H427" s="59" t="str">
        <f t="shared" si="21"/>
        <v/>
      </c>
      <c r="I427" s="59" t="str">
        <f t="shared" si="22"/>
        <v/>
      </c>
      <c r="J427" s="60" t="str">
        <f t="shared" si="23"/>
        <v/>
      </c>
    </row>
    <row r="428" spans="1:10" ht="17.25" customHeight="1" x14ac:dyDescent="0.2">
      <c r="A428" s="2"/>
      <c r="B428" s="22" t="str">
        <f>IF(ISNUMBER(D428),MAX($B$29:B427)+1,"")</f>
        <v/>
      </c>
      <c r="C428" s="62"/>
      <c r="D428" s="57"/>
      <c r="E428" s="50" t="str">
        <f>IF(AND(B428="",D428&lt;&gt;""),CONCATENATE("&lt;== ",Language!$B$48),IF(AND(B428&lt;&gt;"",F428&lt;&gt;"",ISNUMBER(F428)=FALSE()),CONCATENATE(Language!$B$48," ==&gt;"),IF(OR(D428="",$E$7=""),"",$E$7)))</f>
        <v/>
      </c>
      <c r="F428" s="64"/>
      <c r="G428" s="2"/>
      <c r="H428" s="59" t="str">
        <f t="shared" ref="H428:H491" si="24">IF(J428="","",F428)</f>
        <v/>
      </c>
      <c r="I428" s="59" t="str">
        <f t="shared" ref="I428:I491" si="25">IF(J428="","",D428*F428)</f>
        <v/>
      </c>
      <c r="J428" s="60" t="str">
        <f t="shared" ref="J428:J491" si="26">IF(ISNUMBER((D428/$E$11*F428*$E$12*$E$13)^2),(D428/$E$11*F428*$E$12*$E$13)^2,"")</f>
        <v/>
      </c>
    </row>
    <row r="429" spans="1:10" ht="17.25" customHeight="1" x14ac:dyDescent="0.2">
      <c r="A429" s="2"/>
      <c r="B429" s="22" t="str">
        <f>IF(ISNUMBER(D429),MAX($B$29:B428)+1,"")</f>
        <v/>
      </c>
      <c r="C429" s="62"/>
      <c r="D429" s="57"/>
      <c r="E429" s="50" t="str">
        <f>IF(AND(B429="",D429&lt;&gt;""),CONCATENATE("&lt;== ",Language!$B$48),IF(AND(B429&lt;&gt;"",F429&lt;&gt;"",ISNUMBER(F429)=FALSE()),CONCATENATE(Language!$B$48," ==&gt;"),IF(OR(D429="",$E$7=""),"",$E$7)))</f>
        <v/>
      </c>
      <c r="F429" s="64"/>
      <c r="G429" s="2"/>
      <c r="H429" s="59" t="str">
        <f t="shared" si="24"/>
        <v/>
      </c>
      <c r="I429" s="59" t="str">
        <f t="shared" si="25"/>
        <v/>
      </c>
      <c r="J429" s="60" t="str">
        <f t="shared" si="26"/>
        <v/>
      </c>
    </row>
    <row r="430" spans="1:10" ht="17.25" customHeight="1" x14ac:dyDescent="0.2">
      <c r="A430" s="2"/>
      <c r="B430" s="22" t="str">
        <f>IF(ISNUMBER(D430),MAX($B$29:B429)+1,"")</f>
        <v/>
      </c>
      <c r="C430" s="62"/>
      <c r="D430" s="57"/>
      <c r="E430" s="50" t="str">
        <f>IF(AND(B430="",D430&lt;&gt;""),CONCATENATE("&lt;== ",Language!$B$48),IF(AND(B430&lt;&gt;"",F430&lt;&gt;"",ISNUMBER(F430)=FALSE()),CONCATENATE(Language!$B$48," ==&gt;"),IF(OR(D430="",$E$7=""),"",$E$7)))</f>
        <v/>
      </c>
      <c r="F430" s="64"/>
      <c r="G430" s="2"/>
      <c r="H430" s="59" t="str">
        <f t="shared" si="24"/>
        <v/>
      </c>
      <c r="I430" s="59" t="str">
        <f t="shared" si="25"/>
        <v/>
      </c>
      <c r="J430" s="60" t="str">
        <f t="shared" si="26"/>
        <v/>
      </c>
    </row>
    <row r="431" spans="1:10" ht="17.25" customHeight="1" x14ac:dyDescent="0.2">
      <c r="A431" s="2"/>
      <c r="B431" s="22" t="str">
        <f>IF(ISNUMBER(D431),MAX($B$29:B430)+1,"")</f>
        <v/>
      </c>
      <c r="C431" s="62"/>
      <c r="D431" s="57"/>
      <c r="E431" s="50" t="str">
        <f>IF(AND(B431="",D431&lt;&gt;""),CONCATENATE("&lt;== ",Language!$B$48),IF(AND(B431&lt;&gt;"",F431&lt;&gt;"",ISNUMBER(F431)=FALSE()),CONCATENATE(Language!$B$48," ==&gt;"),IF(OR(D431="",$E$7=""),"",$E$7)))</f>
        <v/>
      </c>
      <c r="F431" s="64"/>
      <c r="G431" s="2"/>
      <c r="H431" s="59" t="str">
        <f t="shared" si="24"/>
        <v/>
      </c>
      <c r="I431" s="59" t="str">
        <f t="shared" si="25"/>
        <v/>
      </c>
      <c r="J431" s="60" t="str">
        <f t="shared" si="26"/>
        <v/>
      </c>
    </row>
    <row r="432" spans="1:10" ht="17.25" customHeight="1" x14ac:dyDescent="0.2">
      <c r="A432" s="2"/>
      <c r="B432" s="22" t="str">
        <f>IF(ISNUMBER(D432),MAX($B$29:B431)+1,"")</f>
        <v/>
      </c>
      <c r="C432" s="62"/>
      <c r="D432" s="57"/>
      <c r="E432" s="50" t="str">
        <f>IF(AND(B432="",D432&lt;&gt;""),CONCATENATE("&lt;== ",Language!$B$48),IF(AND(B432&lt;&gt;"",F432&lt;&gt;"",ISNUMBER(F432)=FALSE()),CONCATENATE(Language!$B$48," ==&gt;"),IF(OR(D432="",$E$7=""),"",$E$7)))</f>
        <v/>
      </c>
      <c r="F432" s="64"/>
      <c r="G432" s="2"/>
      <c r="H432" s="59" t="str">
        <f t="shared" si="24"/>
        <v/>
      </c>
      <c r="I432" s="59" t="str">
        <f t="shared" si="25"/>
        <v/>
      </c>
      <c r="J432" s="60" t="str">
        <f t="shared" si="26"/>
        <v/>
      </c>
    </row>
    <row r="433" spans="1:10" ht="17.25" customHeight="1" x14ac:dyDescent="0.2">
      <c r="A433" s="2"/>
      <c r="B433" s="22" t="str">
        <f>IF(ISNUMBER(D433),MAX($B$29:B432)+1,"")</f>
        <v/>
      </c>
      <c r="C433" s="62"/>
      <c r="D433" s="57"/>
      <c r="E433" s="50" t="str">
        <f>IF(AND(B433="",D433&lt;&gt;""),CONCATENATE("&lt;== ",Language!$B$48),IF(AND(B433&lt;&gt;"",F433&lt;&gt;"",ISNUMBER(F433)=FALSE()),CONCATENATE(Language!$B$48," ==&gt;"),IF(OR(D433="",$E$7=""),"",$E$7)))</f>
        <v/>
      </c>
      <c r="F433" s="64"/>
      <c r="G433" s="2"/>
      <c r="H433" s="59" t="str">
        <f t="shared" si="24"/>
        <v/>
      </c>
      <c r="I433" s="59" t="str">
        <f t="shared" si="25"/>
        <v/>
      </c>
      <c r="J433" s="60" t="str">
        <f t="shared" si="26"/>
        <v/>
      </c>
    </row>
    <row r="434" spans="1:10" ht="17.25" customHeight="1" x14ac:dyDescent="0.2">
      <c r="A434" s="2"/>
      <c r="B434" s="22" t="str">
        <f>IF(ISNUMBER(D434),MAX($B$29:B433)+1,"")</f>
        <v/>
      </c>
      <c r="C434" s="62"/>
      <c r="D434" s="57"/>
      <c r="E434" s="50" t="str">
        <f>IF(AND(B434="",D434&lt;&gt;""),CONCATENATE("&lt;== ",Language!$B$48),IF(AND(B434&lt;&gt;"",F434&lt;&gt;"",ISNUMBER(F434)=FALSE()),CONCATENATE(Language!$B$48," ==&gt;"),IF(OR(D434="",$E$7=""),"",$E$7)))</f>
        <v/>
      </c>
      <c r="F434" s="64"/>
      <c r="G434" s="2"/>
      <c r="H434" s="59" t="str">
        <f t="shared" si="24"/>
        <v/>
      </c>
      <c r="I434" s="59" t="str">
        <f t="shared" si="25"/>
        <v/>
      </c>
      <c r="J434" s="60" t="str">
        <f t="shared" si="26"/>
        <v/>
      </c>
    </row>
    <row r="435" spans="1:10" ht="17.25" customHeight="1" x14ac:dyDescent="0.2">
      <c r="A435" s="2"/>
      <c r="B435" s="22" t="str">
        <f>IF(ISNUMBER(D435),MAX($B$29:B434)+1,"")</f>
        <v/>
      </c>
      <c r="C435" s="62"/>
      <c r="D435" s="57"/>
      <c r="E435" s="50" t="str">
        <f>IF(AND(B435="",D435&lt;&gt;""),CONCATENATE("&lt;== ",Language!$B$48),IF(AND(B435&lt;&gt;"",F435&lt;&gt;"",ISNUMBER(F435)=FALSE()),CONCATENATE(Language!$B$48," ==&gt;"),IF(OR(D435="",$E$7=""),"",$E$7)))</f>
        <v/>
      </c>
      <c r="F435" s="64"/>
      <c r="G435" s="2"/>
      <c r="H435" s="59" t="str">
        <f t="shared" si="24"/>
        <v/>
      </c>
      <c r="I435" s="59" t="str">
        <f t="shared" si="25"/>
        <v/>
      </c>
      <c r="J435" s="60" t="str">
        <f t="shared" si="26"/>
        <v/>
      </c>
    </row>
    <row r="436" spans="1:10" ht="17.25" customHeight="1" x14ac:dyDescent="0.2">
      <c r="A436" s="2"/>
      <c r="B436" s="22" t="str">
        <f>IF(ISNUMBER(D436),MAX($B$29:B435)+1,"")</f>
        <v/>
      </c>
      <c r="C436" s="62"/>
      <c r="D436" s="57"/>
      <c r="E436" s="50" t="str">
        <f>IF(AND(B436="",D436&lt;&gt;""),CONCATENATE("&lt;== ",Language!$B$48),IF(AND(B436&lt;&gt;"",F436&lt;&gt;"",ISNUMBER(F436)=FALSE()),CONCATENATE(Language!$B$48," ==&gt;"),IF(OR(D436="",$E$7=""),"",$E$7)))</f>
        <v/>
      </c>
      <c r="F436" s="64"/>
      <c r="G436" s="2"/>
      <c r="H436" s="59" t="str">
        <f t="shared" si="24"/>
        <v/>
      </c>
      <c r="I436" s="59" t="str">
        <f t="shared" si="25"/>
        <v/>
      </c>
      <c r="J436" s="60" t="str">
        <f t="shared" si="26"/>
        <v/>
      </c>
    </row>
    <row r="437" spans="1:10" ht="17.25" customHeight="1" x14ac:dyDescent="0.2">
      <c r="A437" s="2"/>
      <c r="B437" s="22" t="str">
        <f>IF(ISNUMBER(D437),MAX($B$29:B436)+1,"")</f>
        <v/>
      </c>
      <c r="C437" s="62"/>
      <c r="D437" s="57"/>
      <c r="E437" s="50" t="str">
        <f>IF(AND(B437="",D437&lt;&gt;""),CONCATENATE("&lt;== ",Language!$B$48),IF(AND(B437&lt;&gt;"",F437&lt;&gt;"",ISNUMBER(F437)=FALSE()),CONCATENATE(Language!$B$48," ==&gt;"),IF(OR(D437="",$E$7=""),"",$E$7)))</f>
        <v/>
      </c>
      <c r="F437" s="64"/>
      <c r="G437" s="2"/>
      <c r="H437" s="59" t="str">
        <f t="shared" si="24"/>
        <v/>
      </c>
      <c r="I437" s="59" t="str">
        <f t="shared" si="25"/>
        <v/>
      </c>
      <c r="J437" s="60" t="str">
        <f t="shared" si="26"/>
        <v/>
      </c>
    </row>
    <row r="438" spans="1:10" ht="17.25" customHeight="1" x14ac:dyDescent="0.2">
      <c r="A438" s="2"/>
      <c r="B438" s="22" t="str">
        <f>IF(ISNUMBER(D438),MAX($B$29:B437)+1,"")</f>
        <v/>
      </c>
      <c r="C438" s="62"/>
      <c r="D438" s="57"/>
      <c r="E438" s="50" t="str">
        <f>IF(AND(B438="",D438&lt;&gt;""),CONCATENATE("&lt;== ",Language!$B$48),IF(AND(B438&lt;&gt;"",F438&lt;&gt;"",ISNUMBER(F438)=FALSE()),CONCATENATE(Language!$B$48," ==&gt;"),IF(OR(D438="",$E$7=""),"",$E$7)))</f>
        <v/>
      </c>
      <c r="F438" s="64"/>
      <c r="G438" s="2"/>
      <c r="H438" s="59" t="str">
        <f t="shared" si="24"/>
        <v/>
      </c>
      <c r="I438" s="59" t="str">
        <f t="shared" si="25"/>
        <v/>
      </c>
      <c r="J438" s="60" t="str">
        <f t="shared" si="26"/>
        <v/>
      </c>
    </row>
    <row r="439" spans="1:10" ht="17.25" customHeight="1" x14ac:dyDescent="0.2">
      <c r="A439" s="2"/>
      <c r="B439" s="22" t="str">
        <f>IF(ISNUMBER(D439),MAX($B$29:B438)+1,"")</f>
        <v/>
      </c>
      <c r="C439" s="62"/>
      <c r="D439" s="57"/>
      <c r="E439" s="50" t="str">
        <f>IF(AND(B439="",D439&lt;&gt;""),CONCATENATE("&lt;== ",Language!$B$48),IF(AND(B439&lt;&gt;"",F439&lt;&gt;"",ISNUMBER(F439)=FALSE()),CONCATENATE(Language!$B$48," ==&gt;"),IF(OR(D439="",$E$7=""),"",$E$7)))</f>
        <v/>
      </c>
      <c r="F439" s="64"/>
      <c r="G439" s="2"/>
      <c r="H439" s="59" t="str">
        <f t="shared" si="24"/>
        <v/>
      </c>
      <c r="I439" s="59" t="str">
        <f t="shared" si="25"/>
        <v/>
      </c>
      <c r="J439" s="60" t="str">
        <f t="shared" si="26"/>
        <v/>
      </c>
    </row>
    <row r="440" spans="1:10" ht="17.25" customHeight="1" x14ac:dyDescent="0.2">
      <c r="A440" s="2"/>
      <c r="B440" s="22" t="str">
        <f>IF(ISNUMBER(D440),MAX($B$29:B439)+1,"")</f>
        <v/>
      </c>
      <c r="C440" s="62"/>
      <c r="D440" s="57"/>
      <c r="E440" s="50" t="str">
        <f>IF(AND(B440="",D440&lt;&gt;""),CONCATENATE("&lt;== ",Language!$B$48),IF(AND(B440&lt;&gt;"",F440&lt;&gt;"",ISNUMBER(F440)=FALSE()),CONCATENATE(Language!$B$48," ==&gt;"),IF(OR(D440="",$E$7=""),"",$E$7)))</f>
        <v/>
      </c>
      <c r="F440" s="64"/>
      <c r="G440" s="2"/>
      <c r="H440" s="59" t="str">
        <f t="shared" si="24"/>
        <v/>
      </c>
      <c r="I440" s="59" t="str">
        <f t="shared" si="25"/>
        <v/>
      </c>
      <c r="J440" s="60" t="str">
        <f t="shared" si="26"/>
        <v/>
      </c>
    </row>
    <row r="441" spans="1:10" ht="17.25" customHeight="1" x14ac:dyDescent="0.2">
      <c r="A441" s="2"/>
      <c r="B441" s="22" t="str">
        <f>IF(ISNUMBER(D441),MAX($B$29:B440)+1,"")</f>
        <v/>
      </c>
      <c r="C441" s="62"/>
      <c r="D441" s="57"/>
      <c r="E441" s="50" t="str">
        <f>IF(AND(B441="",D441&lt;&gt;""),CONCATENATE("&lt;== ",Language!$B$48),IF(AND(B441&lt;&gt;"",F441&lt;&gt;"",ISNUMBER(F441)=FALSE()),CONCATENATE(Language!$B$48," ==&gt;"),IF(OR(D441="",$E$7=""),"",$E$7)))</f>
        <v/>
      </c>
      <c r="F441" s="64"/>
      <c r="G441" s="2"/>
      <c r="H441" s="59" t="str">
        <f t="shared" si="24"/>
        <v/>
      </c>
      <c r="I441" s="59" t="str">
        <f t="shared" si="25"/>
        <v/>
      </c>
      <c r="J441" s="60" t="str">
        <f t="shared" si="26"/>
        <v/>
      </c>
    </row>
    <row r="442" spans="1:10" ht="17.25" customHeight="1" x14ac:dyDescent="0.2">
      <c r="A442" s="2"/>
      <c r="B442" s="22" t="str">
        <f>IF(ISNUMBER(D442),MAX($B$29:B441)+1,"")</f>
        <v/>
      </c>
      <c r="C442" s="62"/>
      <c r="D442" s="57"/>
      <c r="E442" s="50" t="str">
        <f>IF(AND(B442="",D442&lt;&gt;""),CONCATENATE("&lt;== ",Language!$B$48),IF(AND(B442&lt;&gt;"",F442&lt;&gt;"",ISNUMBER(F442)=FALSE()),CONCATENATE(Language!$B$48," ==&gt;"),IF(OR(D442="",$E$7=""),"",$E$7)))</f>
        <v/>
      </c>
      <c r="F442" s="64"/>
      <c r="G442" s="2"/>
      <c r="H442" s="59" t="str">
        <f t="shared" si="24"/>
        <v/>
      </c>
      <c r="I442" s="59" t="str">
        <f t="shared" si="25"/>
        <v/>
      </c>
      <c r="J442" s="60" t="str">
        <f t="shared" si="26"/>
        <v/>
      </c>
    </row>
    <row r="443" spans="1:10" ht="17.25" customHeight="1" x14ac:dyDescent="0.2">
      <c r="A443" s="2"/>
      <c r="B443" s="22" t="str">
        <f>IF(ISNUMBER(D443),MAX($B$29:B442)+1,"")</f>
        <v/>
      </c>
      <c r="C443" s="62"/>
      <c r="D443" s="57"/>
      <c r="E443" s="50" t="str">
        <f>IF(AND(B443="",D443&lt;&gt;""),CONCATENATE("&lt;== ",Language!$B$48),IF(AND(B443&lt;&gt;"",F443&lt;&gt;"",ISNUMBER(F443)=FALSE()),CONCATENATE(Language!$B$48," ==&gt;"),IF(OR(D443="",$E$7=""),"",$E$7)))</f>
        <v/>
      </c>
      <c r="F443" s="64"/>
      <c r="G443" s="2"/>
      <c r="H443" s="59" t="str">
        <f t="shared" si="24"/>
        <v/>
      </c>
      <c r="I443" s="59" t="str">
        <f t="shared" si="25"/>
        <v/>
      </c>
      <c r="J443" s="60" t="str">
        <f t="shared" si="26"/>
        <v/>
      </c>
    </row>
    <row r="444" spans="1:10" ht="17.25" customHeight="1" x14ac:dyDescent="0.2">
      <c r="A444" s="2"/>
      <c r="B444" s="22" t="str">
        <f>IF(ISNUMBER(D444),MAX($B$29:B443)+1,"")</f>
        <v/>
      </c>
      <c r="C444" s="62"/>
      <c r="D444" s="57"/>
      <c r="E444" s="50" t="str">
        <f>IF(AND(B444="",D444&lt;&gt;""),CONCATENATE("&lt;== ",Language!$B$48),IF(AND(B444&lt;&gt;"",F444&lt;&gt;"",ISNUMBER(F444)=FALSE()),CONCATENATE(Language!$B$48," ==&gt;"),IF(OR(D444="",$E$7=""),"",$E$7)))</f>
        <v/>
      </c>
      <c r="F444" s="64"/>
      <c r="G444" s="2"/>
      <c r="H444" s="59" t="str">
        <f t="shared" si="24"/>
        <v/>
      </c>
      <c r="I444" s="59" t="str">
        <f t="shared" si="25"/>
        <v/>
      </c>
      <c r="J444" s="60" t="str">
        <f t="shared" si="26"/>
        <v/>
      </c>
    </row>
    <row r="445" spans="1:10" ht="17.25" customHeight="1" x14ac:dyDescent="0.2">
      <c r="A445" s="2"/>
      <c r="B445" s="22" t="str">
        <f>IF(ISNUMBER(D445),MAX($B$29:B444)+1,"")</f>
        <v/>
      </c>
      <c r="C445" s="62"/>
      <c r="D445" s="57"/>
      <c r="E445" s="50" t="str">
        <f>IF(AND(B445="",D445&lt;&gt;""),CONCATENATE("&lt;== ",Language!$B$48),IF(AND(B445&lt;&gt;"",F445&lt;&gt;"",ISNUMBER(F445)=FALSE()),CONCATENATE(Language!$B$48," ==&gt;"),IF(OR(D445="",$E$7=""),"",$E$7)))</f>
        <v/>
      </c>
      <c r="F445" s="64"/>
      <c r="G445" s="2"/>
      <c r="H445" s="59" t="str">
        <f t="shared" si="24"/>
        <v/>
      </c>
      <c r="I445" s="59" t="str">
        <f t="shared" si="25"/>
        <v/>
      </c>
      <c r="J445" s="60" t="str">
        <f t="shared" si="26"/>
        <v/>
      </c>
    </row>
    <row r="446" spans="1:10" ht="17.25" customHeight="1" x14ac:dyDescent="0.2">
      <c r="A446" s="2"/>
      <c r="B446" s="22" t="str">
        <f>IF(ISNUMBER(D446),MAX($B$29:B445)+1,"")</f>
        <v/>
      </c>
      <c r="C446" s="62"/>
      <c r="D446" s="57"/>
      <c r="E446" s="50" t="str">
        <f>IF(AND(B446="",D446&lt;&gt;""),CONCATENATE("&lt;== ",Language!$B$48),IF(AND(B446&lt;&gt;"",F446&lt;&gt;"",ISNUMBER(F446)=FALSE()),CONCATENATE(Language!$B$48," ==&gt;"),IF(OR(D446="",$E$7=""),"",$E$7)))</f>
        <v/>
      </c>
      <c r="F446" s="64"/>
      <c r="G446" s="2"/>
      <c r="H446" s="59" t="str">
        <f t="shared" si="24"/>
        <v/>
      </c>
      <c r="I446" s="59" t="str">
        <f t="shared" si="25"/>
        <v/>
      </c>
      <c r="J446" s="60" t="str">
        <f t="shared" si="26"/>
        <v/>
      </c>
    </row>
    <row r="447" spans="1:10" ht="17.25" customHeight="1" x14ac:dyDescent="0.2">
      <c r="A447" s="2"/>
      <c r="B447" s="22" t="str">
        <f>IF(ISNUMBER(D447),MAX($B$29:B446)+1,"")</f>
        <v/>
      </c>
      <c r="C447" s="62"/>
      <c r="D447" s="57"/>
      <c r="E447" s="50" t="str">
        <f>IF(AND(B447="",D447&lt;&gt;""),CONCATENATE("&lt;== ",Language!$B$48),IF(AND(B447&lt;&gt;"",F447&lt;&gt;"",ISNUMBER(F447)=FALSE()),CONCATENATE(Language!$B$48," ==&gt;"),IF(OR(D447="",$E$7=""),"",$E$7)))</f>
        <v/>
      </c>
      <c r="F447" s="64"/>
      <c r="G447" s="2"/>
      <c r="H447" s="59" t="str">
        <f t="shared" si="24"/>
        <v/>
      </c>
      <c r="I447" s="59" t="str">
        <f t="shared" si="25"/>
        <v/>
      </c>
      <c r="J447" s="60" t="str">
        <f t="shared" si="26"/>
        <v/>
      </c>
    </row>
    <row r="448" spans="1:10" ht="17.25" customHeight="1" x14ac:dyDescent="0.2">
      <c r="A448" s="2"/>
      <c r="B448" s="22" t="str">
        <f>IF(ISNUMBER(D448),MAX($B$29:B447)+1,"")</f>
        <v/>
      </c>
      <c r="C448" s="62"/>
      <c r="D448" s="57"/>
      <c r="E448" s="50" t="str">
        <f>IF(AND(B448="",D448&lt;&gt;""),CONCATENATE("&lt;== ",Language!$B$48),IF(AND(B448&lt;&gt;"",F448&lt;&gt;"",ISNUMBER(F448)=FALSE()),CONCATENATE(Language!$B$48," ==&gt;"),IF(OR(D448="",$E$7=""),"",$E$7)))</f>
        <v/>
      </c>
      <c r="F448" s="64"/>
      <c r="G448" s="2"/>
      <c r="H448" s="59" t="str">
        <f t="shared" si="24"/>
        <v/>
      </c>
      <c r="I448" s="59" t="str">
        <f t="shared" si="25"/>
        <v/>
      </c>
      <c r="J448" s="60" t="str">
        <f t="shared" si="26"/>
        <v/>
      </c>
    </row>
    <row r="449" spans="1:10" ht="17.25" customHeight="1" x14ac:dyDescent="0.2">
      <c r="A449" s="2"/>
      <c r="B449" s="22" t="str">
        <f>IF(ISNUMBER(D449),MAX($B$29:B448)+1,"")</f>
        <v/>
      </c>
      <c r="C449" s="62"/>
      <c r="D449" s="57"/>
      <c r="E449" s="50" t="str">
        <f>IF(AND(B449="",D449&lt;&gt;""),CONCATENATE("&lt;== ",Language!$B$48),IF(AND(B449&lt;&gt;"",F449&lt;&gt;"",ISNUMBER(F449)=FALSE()),CONCATENATE(Language!$B$48," ==&gt;"),IF(OR(D449="",$E$7=""),"",$E$7)))</f>
        <v/>
      </c>
      <c r="F449" s="64"/>
      <c r="G449" s="2"/>
      <c r="H449" s="59" t="str">
        <f t="shared" si="24"/>
        <v/>
      </c>
      <c r="I449" s="59" t="str">
        <f t="shared" si="25"/>
        <v/>
      </c>
      <c r="J449" s="60" t="str">
        <f t="shared" si="26"/>
        <v/>
      </c>
    </row>
    <row r="450" spans="1:10" ht="17.25" customHeight="1" x14ac:dyDescent="0.2">
      <c r="A450" s="2"/>
      <c r="B450" s="22" t="str">
        <f>IF(ISNUMBER(D450),MAX($B$29:B449)+1,"")</f>
        <v/>
      </c>
      <c r="C450" s="62"/>
      <c r="D450" s="57"/>
      <c r="E450" s="50" t="str">
        <f>IF(AND(B450="",D450&lt;&gt;""),CONCATENATE("&lt;== ",Language!$B$48),IF(AND(B450&lt;&gt;"",F450&lt;&gt;"",ISNUMBER(F450)=FALSE()),CONCATENATE(Language!$B$48," ==&gt;"),IF(OR(D450="",$E$7=""),"",$E$7)))</f>
        <v/>
      </c>
      <c r="F450" s="64"/>
      <c r="G450" s="2"/>
      <c r="H450" s="59" t="str">
        <f t="shared" si="24"/>
        <v/>
      </c>
      <c r="I450" s="59" t="str">
        <f t="shared" si="25"/>
        <v/>
      </c>
      <c r="J450" s="60" t="str">
        <f t="shared" si="26"/>
        <v/>
      </c>
    </row>
    <row r="451" spans="1:10" ht="17.25" customHeight="1" x14ac:dyDescent="0.2">
      <c r="A451" s="2"/>
      <c r="B451" s="22" t="str">
        <f>IF(ISNUMBER(D451),MAX($B$29:B450)+1,"")</f>
        <v/>
      </c>
      <c r="C451" s="62"/>
      <c r="D451" s="57"/>
      <c r="E451" s="50" t="str">
        <f>IF(AND(B451="",D451&lt;&gt;""),CONCATENATE("&lt;== ",Language!$B$48),IF(AND(B451&lt;&gt;"",F451&lt;&gt;"",ISNUMBER(F451)=FALSE()),CONCATENATE(Language!$B$48," ==&gt;"),IF(OR(D451="",$E$7=""),"",$E$7)))</f>
        <v/>
      </c>
      <c r="F451" s="64"/>
      <c r="G451" s="2"/>
      <c r="H451" s="59" t="str">
        <f t="shared" si="24"/>
        <v/>
      </c>
      <c r="I451" s="59" t="str">
        <f t="shared" si="25"/>
        <v/>
      </c>
      <c r="J451" s="60" t="str">
        <f t="shared" si="26"/>
        <v/>
      </c>
    </row>
    <row r="452" spans="1:10" ht="17.25" customHeight="1" x14ac:dyDescent="0.2">
      <c r="A452" s="2"/>
      <c r="B452" s="22" t="str">
        <f>IF(ISNUMBER(D452),MAX($B$29:B451)+1,"")</f>
        <v/>
      </c>
      <c r="C452" s="62"/>
      <c r="D452" s="57"/>
      <c r="E452" s="50" t="str">
        <f>IF(AND(B452="",D452&lt;&gt;""),CONCATENATE("&lt;== ",Language!$B$48),IF(AND(B452&lt;&gt;"",F452&lt;&gt;"",ISNUMBER(F452)=FALSE()),CONCATENATE(Language!$B$48," ==&gt;"),IF(OR(D452="",$E$7=""),"",$E$7)))</f>
        <v/>
      </c>
      <c r="F452" s="64"/>
      <c r="G452" s="2"/>
      <c r="H452" s="59" t="str">
        <f t="shared" si="24"/>
        <v/>
      </c>
      <c r="I452" s="59" t="str">
        <f t="shared" si="25"/>
        <v/>
      </c>
      <c r="J452" s="60" t="str">
        <f t="shared" si="26"/>
        <v/>
      </c>
    </row>
    <row r="453" spans="1:10" ht="17.25" customHeight="1" x14ac:dyDescent="0.2">
      <c r="A453" s="2"/>
      <c r="B453" s="22" t="str">
        <f>IF(ISNUMBER(D453),MAX($B$29:B452)+1,"")</f>
        <v/>
      </c>
      <c r="C453" s="62"/>
      <c r="D453" s="57"/>
      <c r="E453" s="50" t="str">
        <f>IF(AND(B453="",D453&lt;&gt;""),CONCATENATE("&lt;== ",Language!$B$48),IF(AND(B453&lt;&gt;"",F453&lt;&gt;"",ISNUMBER(F453)=FALSE()),CONCATENATE(Language!$B$48," ==&gt;"),IF(OR(D453="",$E$7=""),"",$E$7)))</f>
        <v/>
      </c>
      <c r="F453" s="64"/>
      <c r="G453" s="2"/>
      <c r="H453" s="59" t="str">
        <f t="shared" si="24"/>
        <v/>
      </c>
      <c r="I453" s="59" t="str">
        <f t="shared" si="25"/>
        <v/>
      </c>
      <c r="J453" s="60" t="str">
        <f t="shared" si="26"/>
        <v/>
      </c>
    </row>
    <row r="454" spans="1:10" ht="17.25" customHeight="1" x14ac:dyDescent="0.2">
      <c r="A454" s="2"/>
      <c r="B454" s="22" t="str">
        <f>IF(ISNUMBER(D454),MAX($B$29:B453)+1,"")</f>
        <v/>
      </c>
      <c r="C454" s="62"/>
      <c r="D454" s="57"/>
      <c r="E454" s="50" t="str">
        <f>IF(AND(B454="",D454&lt;&gt;""),CONCATENATE("&lt;== ",Language!$B$48),IF(AND(B454&lt;&gt;"",F454&lt;&gt;"",ISNUMBER(F454)=FALSE()),CONCATENATE(Language!$B$48," ==&gt;"),IF(OR(D454="",$E$7=""),"",$E$7)))</f>
        <v/>
      </c>
      <c r="F454" s="64"/>
      <c r="G454" s="2"/>
      <c r="H454" s="59" t="str">
        <f t="shared" si="24"/>
        <v/>
      </c>
      <c r="I454" s="59" t="str">
        <f t="shared" si="25"/>
        <v/>
      </c>
      <c r="J454" s="60" t="str">
        <f t="shared" si="26"/>
        <v/>
      </c>
    </row>
    <row r="455" spans="1:10" ht="17.25" customHeight="1" x14ac:dyDescent="0.2">
      <c r="A455" s="2"/>
      <c r="B455" s="22" t="str">
        <f>IF(ISNUMBER(D455),MAX($B$29:B454)+1,"")</f>
        <v/>
      </c>
      <c r="C455" s="62"/>
      <c r="D455" s="57"/>
      <c r="E455" s="50" t="str">
        <f>IF(AND(B455="",D455&lt;&gt;""),CONCATENATE("&lt;== ",Language!$B$48),IF(AND(B455&lt;&gt;"",F455&lt;&gt;"",ISNUMBER(F455)=FALSE()),CONCATENATE(Language!$B$48," ==&gt;"),IF(OR(D455="",$E$7=""),"",$E$7)))</f>
        <v/>
      </c>
      <c r="F455" s="64"/>
      <c r="G455" s="2"/>
      <c r="H455" s="59" t="str">
        <f t="shared" si="24"/>
        <v/>
      </c>
      <c r="I455" s="59" t="str">
        <f t="shared" si="25"/>
        <v/>
      </c>
      <c r="J455" s="60" t="str">
        <f t="shared" si="26"/>
        <v/>
      </c>
    </row>
    <row r="456" spans="1:10" ht="17.25" customHeight="1" x14ac:dyDescent="0.2">
      <c r="A456" s="2"/>
      <c r="B456" s="22" t="str">
        <f>IF(ISNUMBER(D456),MAX($B$29:B455)+1,"")</f>
        <v/>
      </c>
      <c r="C456" s="62"/>
      <c r="D456" s="57"/>
      <c r="E456" s="50" t="str">
        <f>IF(AND(B456="",D456&lt;&gt;""),CONCATENATE("&lt;== ",Language!$B$48),IF(AND(B456&lt;&gt;"",F456&lt;&gt;"",ISNUMBER(F456)=FALSE()),CONCATENATE(Language!$B$48," ==&gt;"),IF(OR(D456="",$E$7=""),"",$E$7)))</f>
        <v/>
      </c>
      <c r="F456" s="64"/>
      <c r="G456" s="2"/>
      <c r="H456" s="59" t="str">
        <f t="shared" si="24"/>
        <v/>
      </c>
      <c r="I456" s="59" t="str">
        <f t="shared" si="25"/>
        <v/>
      </c>
      <c r="J456" s="60" t="str">
        <f t="shared" si="26"/>
        <v/>
      </c>
    </row>
    <row r="457" spans="1:10" ht="17.25" customHeight="1" x14ac:dyDescent="0.2">
      <c r="A457" s="2"/>
      <c r="B457" s="22" t="str">
        <f>IF(ISNUMBER(D457),MAX($B$29:B456)+1,"")</f>
        <v/>
      </c>
      <c r="C457" s="62"/>
      <c r="D457" s="57"/>
      <c r="E457" s="50" t="str">
        <f>IF(AND(B457="",D457&lt;&gt;""),CONCATENATE("&lt;== ",Language!$B$48),IF(AND(B457&lt;&gt;"",F457&lt;&gt;"",ISNUMBER(F457)=FALSE()),CONCATENATE(Language!$B$48," ==&gt;"),IF(OR(D457="",$E$7=""),"",$E$7)))</f>
        <v/>
      </c>
      <c r="F457" s="64"/>
      <c r="G457" s="2"/>
      <c r="H457" s="59" t="str">
        <f t="shared" si="24"/>
        <v/>
      </c>
      <c r="I457" s="59" t="str">
        <f t="shared" si="25"/>
        <v/>
      </c>
      <c r="J457" s="60" t="str">
        <f t="shared" si="26"/>
        <v/>
      </c>
    </row>
    <row r="458" spans="1:10" ht="17.25" customHeight="1" x14ac:dyDescent="0.2">
      <c r="A458" s="2"/>
      <c r="B458" s="22" t="str">
        <f>IF(ISNUMBER(D458),MAX($B$29:B457)+1,"")</f>
        <v/>
      </c>
      <c r="C458" s="62"/>
      <c r="D458" s="57"/>
      <c r="E458" s="50" t="str">
        <f>IF(AND(B458="",D458&lt;&gt;""),CONCATENATE("&lt;== ",Language!$B$48),IF(AND(B458&lt;&gt;"",F458&lt;&gt;"",ISNUMBER(F458)=FALSE()),CONCATENATE(Language!$B$48," ==&gt;"),IF(OR(D458="",$E$7=""),"",$E$7)))</f>
        <v/>
      </c>
      <c r="F458" s="64"/>
      <c r="G458" s="2"/>
      <c r="H458" s="59" t="str">
        <f t="shared" si="24"/>
        <v/>
      </c>
      <c r="I458" s="59" t="str">
        <f t="shared" si="25"/>
        <v/>
      </c>
      <c r="J458" s="60" t="str">
        <f t="shared" si="26"/>
        <v/>
      </c>
    </row>
    <row r="459" spans="1:10" ht="17.25" customHeight="1" x14ac:dyDescent="0.2">
      <c r="A459" s="2"/>
      <c r="B459" s="22" t="str">
        <f>IF(ISNUMBER(D459),MAX($B$29:B458)+1,"")</f>
        <v/>
      </c>
      <c r="C459" s="62"/>
      <c r="D459" s="57"/>
      <c r="E459" s="50" t="str">
        <f>IF(AND(B459="",D459&lt;&gt;""),CONCATENATE("&lt;== ",Language!$B$48),IF(AND(B459&lt;&gt;"",F459&lt;&gt;"",ISNUMBER(F459)=FALSE()),CONCATENATE(Language!$B$48," ==&gt;"),IF(OR(D459="",$E$7=""),"",$E$7)))</f>
        <v/>
      </c>
      <c r="F459" s="64"/>
      <c r="G459" s="2"/>
      <c r="H459" s="59" t="str">
        <f t="shared" si="24"/>
        <v/>
      </c>
      <c r="I459" s="59" t="str">
        <f t="shared" si="25"/>
        <v/>
      </c>
      <c r="J459" s="60" t="str">
        <f t="shared" si="26"/>
        <v/>
      </c>
    </row>
    <row r="460" spans="1:10" ht="17.25" customHeight="1" x14ac:dyDescent="0.2">
      <c r="A460" s="2"/>
      <c r="B460" s="22" t="str">
        <f>IF(ISNUMBER(D460),MAX($B$29:B459)+1,"")</f>
        <v/>
      </c>
      <c r="C460" s="62"/>
      <c r="D460" s="57"/>
      <c r="E460" s="50" t="str">
        <f>IF(AND(B460="",D460&lt;&gt;""),CONCATENATE("&lt;== ",Language!$B$48),IF(AND(B460&lt;&gt;"",F460&lt;&gt;"",ISNUMBER(F460)=FALSE()),CONCATENATE(Language!$B$48," ==&gt;"),IF(OR(D460="",$E$7=""),"",$E$7)))</f>
        <v/>
      </c>
      <c r="F460" s="64"/>
      <c r="G460" s="2"/>
      <c r="H460" s="59" t="str">
        <f t="shared" si="24"/>
        <v/>
      </c>
      <c r="I460" s="59" t="str">
        <f t="shared" si="25"/>
        <v/>
      </c>
      <c r="J460" s="60" t="str">
        <f t="shared" si="26"/>
        <v/>
      </c>
    </row>
    <row r="461" spans="1:10" ht="17.25" customHeight="1" x14ac:dyDescent="0.2">
      <c r="A461" s="2"/>
      <c r="B461" s="22" t="str">
        <f>IF(ISNUMBER(D461),MAX($B$29:B460)+1,"")</f>
        <v/>
      </c>
      <c r="C461" s="62"/>
      <c r="D461" s="57"/>
      <c r="E461" s="50" t="str">
        <f>IF(AND(B461="",D461&lt;&gt;""),CONCATENATE("&lt;== ",Language!$B$48),IF(AND(B461&lt;&gt;"",F461&lt;&gt;"",ISNUMBER(F461)=FALSE()),CONCATENATE(Language!$B$48," ==&gt;"),IF(OR(D461="",$E$7=""),"",$E$7)))</f>
        <v/>
      </c>
      <c r="F461" s="64"/>
      <c r="G461" s="2"/>
      <c r="H461" s="59" t="str">
        <f t="shared" si="24"/>
        <v/>
      </c>
      <c r="I461" s="59" t="str">
        <f t="shared" si="25"/>
        <v/>
      </c>
      <c r="J461" s="60" t="str">
        <f t="shared" si="26"/>
        <v/>
      </c>
    </row>
    <row r="462" spans="1:10" ht="17.25" customHeight="1" x14ac:dyDescent="0.2">
      <c r="A462" s="2"/>
      <c r="B462" s="22" t="str">
        <f>IF(ISNUMBER(D462),MAX($B$29:B461)+1,"")</f>
        <v/>
      </c>
      <c r="C462" s="62"/>
      <c r="D462" s="57"/>
      <c r="E462" s="50" t="str">
        <f>IF(AND(B462="",D462&lt;&gt;""),CONCATENATE("&lt;== ",Language!$B$48),IF(AND(B462&lt;&gt;"",F462&lt;&gt;"",ISNUMBER(F462)=FALSE()),CONCATENATE(Language!$B$48," ==&gt;"),IF(OR(D462="",$E$7=""),"",$E$7)))</f>
        <v/>
      </c>
      <c r="F462" s="64"/>
      <c r="G462" s="2"/>
      <c r="H462" s="59" t="str">
        <f t="shared" si="24"/>
        <v/>
      </c>
      <c r="I462" s="59" t="str">
        <f t="shared" si="25"/>
        <v/>
      </c>
      <c r="J462" s="60" t="str">
        <f t="shared" si="26"/>
        <v/>
      </c>
    </row>
    <row r="463" spans="1:10" ht="17.25" customHeight="1" x14ac:dyDescent="0.2">
      <c r="A463" s="2"/>
      <c r="B463" s="22" t="str">
        <f>IF(ISNUMBER(D463),MAX($B$29:B462)+1,"")</f>
        <v/>
      </c>
      <c r="C463" s="62"/>
      <c r="D463" s="57"/>
      <c r="E463" s="50" t="str">
        <f>IF(AND(B463="",D463&lt;&gt;""),CONCATENATE("&lt;== ",Language!$B$48),IF(AND(B463&lt;&gt;"",F463&lt;&gt;"",ISNUMBER(F463)=FALSE()),CONCATENATE(Language!$B$48," ==&gt;"),IF(OR(D463="",$E$7=""),"",$E$7)))</f>
        <v/>
      </c>
      <c r="F463" s="64"/>
      <c r="G463" s="2"/>
      <c r="H463" s="59" t="str">
        <f t="shared" si="24"/>
        <v/>
      </c>
      <c r="I463" s="59" t="str">
        <f t="shared" si="25"/>
        <v/>
      </c>
      <c r="J463" s="60" t="str">
        <f t="shared" si="26"/>
        <v/>
      </c>
    </row>
    <row r="464" spans="1:10" ht="17.25" customHeight="1" x14ac:dyDescent="0.2">
      <c r="A464" s="2"/>
      <c r="B464" s="22" t="str">
        <f>IF(ISNUMBER(D464),MAX($B$29:B463)+1,"")</f>
        <v/>
      </c>
      <c r="C464" s="62"/>
      <c r="D464" s="57"/>
      <c r="E464" s="50" t="str">
        <f>IF(AND(B464="",D464&lt;&gt;""),CONCATENATE("&lt;== ",Language!$B$48),IF(AND(B464&lt;&gt;"",F464&lt;&gt;"",ISNUMBER(F464)=FALSE()),CONCATENATE(Language!$B$48," ==&gt;"),IF(OR(D464="",$E$7=""),"",$E$7)))</f>
        <v/>
      </c>
      <c r="F464" s="64"/>
      <c r="G464" s="2"/>
      <c r="H464" s="59" t="str">
        <f t="shared" si="24"/>
        <v/>
      </c>
      <c r="I464" s="59" t="str">
        <f t="shared" si="25"/>
        <v/>
      </c>
      <c r="J464" s="60" t="str">
        <f t="shared" si="26"/>
        <v/>
      </c>
    </row>
    <row r="465" spans="1:10" ht="17.25" customHeight="1" x14ac:dyDescent="0.2">
      <c r="A465" s="2"/>
      <c r="B465" s="22" t="str">
        <f>IF(ISNUMBER(D465),MAX($B$29:B464)+1,"")</f>
        <v/>
      </c>
      <c r="C465" s="62"/>
      <c r="D465" s="57"/>
      <c r="E465" s="50" t="str">
        <f>IF(AND(B465="",D465&lt;&gt;""),CONCATENATE("&lt;== ",Language!$B$48),IF(AND(B465&lt;&gt;"",F465&lt;&gt;"",ISNUMBER(F465)=FALSE()),CONCATENATE(Language!$B$48," ==&gt;"),IF(OR(D465="",$E$7=""),"",$E$7)))</f>
        <v/>
      </c>
      <c r="F465" s="64"/>
      <c r="G465" s="2"/>
      <c r="H465" s="59" t="str">
        <f t="shared" si="24"/>
        <v/>
      </c>
      <c r="I465" s="59" t="str">
        <f t="shared" si="25"/>
        <v/>
      </c>
      <c r="J465" s="60" t="str">
        <f t="shared" si="26"/>
        <v/>
      </c>
    </row>
    <row r="466" spans="1:10" ht="17.25" customHeight="1" x14ac:dyDescent="0.2">
      <c r="A466" s="2"/>
      <c r="B466" s="22" t="str">
        <f>IF(ISNUMBER(D466),MAX($B$29:B465)+1,"")</f>
        <v/>
      </c>
      <c r="C466" s="62"/>
      <c r="D466" s="57"/>
      <c r="E466" s="50" t="str">
        <f>IF(AND(B466="",D466&lt;&gt;""),CONCATENATE("&lt;== ",Language!$B$48),IF(AND(B466&lt;&gt;"",F466&lt;&gt;"",ISNUMBER(F466)=FALSE()),CONCATENATE(Language!$B$48," ==&gt;"),IF(OR(D466="",$E$7=""),"",$E$7)))</f>
        <v/>
      </c>
      <c r="F466" s="64"/>
      <c r="G466" s="2"/>
      <c r="H466" s="59" t="str">
        <f t="shared" si="24"/>
        <v/>
      </c>
      <c r="I466" s="59" t="str">
        <f t="shared" si="25"/>
        <v/>
      </c>
      <c r="J466" s="60" t="str">
        <f t="shared" si="26"/>
        <v/>
      </c>
    </row>
    <row r="467" spans="1:10" ht="17.25" customHeight="1" x14ac:dyDescent="0.2">
      <c r="A467" s="2"/>
      <c r="B467" s="22" t="str">
        <f>IF(ISNUMBER(D467),MAX($B$29:B466)+1,"")</f>
        <v/>
      </c>
      <c r="C467" s="62"/>
      <c r="D467" s="57"/>
      <c r="E467" s="50" t="str">
        <f>IF(AND(B467="",D467&lt;&gt;""),CONCATENATE("&lt;== ",Language!$B$48),IF(AND(B467&lt;&gt;"",F467&lt;&gt;"",ISNUMBER(F467)=FALSE()),CONCATENATE(Language!$B$48," ==&gt;"),IF(OR(D467="",$E$7=""),"",$E$7)))</f>
        <v/>
      </c>
      <c r="F467" s="64"/>
      <c r="G467" s="2"/>
      <c r="H467" s="59" t="str">
        <f t="shared" si="24"/>
        <v/>
      </c>
      <c r="I467" s="59" t="str">
        <f t="shared" si="25"/>
        <v/>
      </c>
      <c r="J467" s="60" t="str">
        <f t="shared" si="26"/>
        <v/>
      </c>
    </row>
    <row r="468" spans="1:10" ht="17.25" customHeight="1" x14ac:dyDescent="0.2">
      <c r="A468" s="2"/>
      <c r="B468" s="22" t="str">
        <f>IF(ISNUMBER(D468),MAX($B$29:B467)+1,"")</f>
        <v/>
      </c>
      <c r="C468" s="62"/>
      <c r="D468" s="57"/>
      <c r="E468" s="50" t="str">
        <f>IF(AND(B468="",D468&lt;&gt;""),CONCATENATE("&lt;== ",Language!$B$48),IF(AND(B468&lt;&gt;"",F468&lt;&gt;"",ISNUMBER(F468)=FALSE()),CONCATENATE(Language!$B$48," ==&gt;"),IF(OR(D468="",$E$7=""),"",$E$7)))</f>
        <v/>
      </c>
      <c r="F468" s="64"/>
      <c r="G468" s="2"/>
      <c r="H468" s="59" t="str">
        <f t="shared" si="24"/>
        <v/>
      </c>
      <c r="I468" s="59" t="str">
        <f t="shared" si="25"/>
        <v/>
      </c>
      <c r="J468" s="60" t="str">
        <f t="shared" si="26"/>
        <v/>
      </c>
    </row>
    <row r="469" spans="1:10" ht="17.25" customHeight="1" x14ac:dyDescent="0.2">
      <c r="A469" s="2"/>
      <c r="B469" s="22" t="str">
        <f>IF(ISNUMBER(D469),MAX($B$29:B468)+1,"")</f>
        <v/>
      </c>
      <c r="C469" s="62"/>
      <c r="D469" s="57"/>
      <c r="E469" s="50" t="str">
        <f>IF(AND(B469="",D469&lt;&gt;""),CONCATENATE("&lt;== ",Language!$B$48),IF(AND(B469&lt;&gt;"",F469&lt;&gt;"",ISNUMBER(F469)=FALSE()),CONCATENATE(Language!$B$48," ==&gt;"),IF(OR(D469="",$E$7=""),"",$E$7)))</f>
        <v/>
      </c>
      <c r="F469" s="64"/>
      <c r="G469" s="2"/>
      <c r="H469" s="59" t="str">
        <f t="shared" si="24"/>
        <v/>
      </c>
      <c r="I469" s="59" t="str">
        <f t="shared" si="25"/>
        <v/>
      </c>
      <c r="J469" s="60" t="str">
        <f t="shared" si="26"/>
        <v/>
      </c>
    </row>
    <row r="470" spans="1:10" ht="17.25" customHeight="1" x14ac:dyDescent="0.2">
      <c r="A470" s="2"/>
      <c r="B470" s="22" t="str">
        <f>IF(ISNUMBER(D470),MAX($B$29:B469)+1,"")</f>
        <v/>
      </c>
      <c r="C470" s="62"/>
      <c r="D470" s="57"/>
      <c r="E470" s="50" t="str">
        <f>IF(AND(B470="",D470&lt;&gt;""),CONCATENATE("&lt;== ",Language!$B$48),IF(AND(B470&lt;&gt;"",F470&lt;&gt;"",ISNUMBER(F470)=FALSE()),CONCATENATE(Language!$B$48," ==&gt;"),IF(OR(D470="",$E$7=""),"",$E$7)))</f>
        <v/>
      </c>
      <c r="F470" s="64"/>
      <c r="G470" s="2"/>
      <c r="H470" s="59" t="str">
        <f t="shared" si="24"/>
        <v/>
      </c>
      <c r="I470" s="59" t="str">
        <f t="shared" si="25"/>
        <v/>
      </c>
      <c r="J470" s="60" t="str">
        <f t="shared" si="26"/>
        <v/>
      </c>
    </row>
    <row r="471" spans="1:10" ht="17.25" customHeight="1" x14ac:dyDescent="0.2">
      <c r="A471" s="2"/>
      <c r="B471" s="22" t="str">
        <f>IF(ISNUMBER(D471),MAX($B$29:B470)+1,"")</f>
        <v/>
      </c>
      <c r="C471" s="62"/>
      <c r="D471" s="57"/>
      <c r="E471" s="50" t="str">
        <f>IF(AND(B471="",D471&lt;&gt;""),CONCATENATE("&lt;== ",Language!$B$48),IF(AND(B471&lt;&gt;"",F471&lt;&gt;"",ISNUMBER(F471)=FALSE()),CONCATENATE(Language!$B$48," ==&gt;"),IF(OR(D471="",$E$7=""),"",$E$7)))</f>
        <v/>
      </c>
      <c r="F471" s="64"/>
      <c r="G471" s="2"/>
      <c r="H471" s="59" t="str">
        <f t="shared" si="24"/>
        <v/>
      </c>
      <c r="I471" s="59" t="str">
        <f t="shared" si="25"/>
        <v/>
      </c>
      <c r="J471" s="60" t="str">
        <f t="shared" si="26"/>
        <v/>
      </c>
    </row>
    <row r="472" spans="1:10" ht="17.25" customHeight="1" x14ac:dyDescent="0.2">
      <c r="A472" s="2"/>
      <c r="B472" s="22" t="str">
        <f>IF(ISNUMBER(D472),MAX($B$29:B471)+1,"")</f>
        <v/>
      </c>
      <c r="C472" s="62"/>
      <c r="D472" s="57"/>
      <c r="E472" s="50" t="str">
        <f>IF(AND(B472="",D472&lt;&gt;""),CONCATENATE("&lt;== ",Language!$B$48),IF(AND(B472&lt;&gt;"",F472&lt;&gt;"",ISNUMBER(F472)=FALSE()),CONCATENATE(Language!$B$48," ==&gt;"),IF(OR(D472="",$E$7=""),"",$E$7)))</f>
        <v/>
      </c>
      <c r="F472" s="64"/>
      <c r="G472" s="2"/>
      <c r="H472" s="59" t="str">
        <f t="shared" si="24"/>
        <v/>
      </c>
      <c r="I472" s="59" t="str">
        <f t="shared" si="25"/>
        <v/>
      </c>
      <c r="J472" s="60" t="str">
        <f t="shared" si="26"/>
        <v/>
      </c>
    </row>
    <row r="473" spans="1:10" ht="17.25" customHeight="1" x14ac:dyDescent="0.2">
      <c r="A473" s="2"/>
      <c r="B473" s="22" t="str">
        <f>IF(ISNUMBER(D473),MAX($B$29:B472)+1,"")</f>
        <v/>
      </c>
      <c r="C473" s="62"/>
      <c r="D473" s="57"/>
      <c r="E473" s="50" t="str">
        <f>IF(AND(B473="",D473&lt;&gt;""),CONCATENATE("&lt;== ",Language!$B$48),IF(AND(B473&lt;&gt;"",F473&lt;&gt;"",ISNUMBER(F473)=FALSE()),CONCATENATE(Language!$B$48," ==&gt;"),IF(OR(D473="",$E$7=""),"",$E$7)))</f>
        <v/>
      </c>
      <c r="F473" s="64"/>
      <c r="G473" s="2"/>
      <c r="H473" s="59" t="str">
        <f t="shared" si="24"/>
        <v/>
      </c>
      <c r="I473" s="59" t="str">
        <f t="shared" si="25"/>
        <v/>
      </c>
      <c r="J473" s="60" t="str">
        <f t="shared" si="26"/>
        <v/>
      </c>
    </row>
    <row r="474" spans="1:10" ht="17.25" customHeight="1" x14ac:dyDescent="0.2">
      <c r="A474" s="2"/>
      <c r="B474" s="22" t="str">
        <f>IF(ISNUMBER(D474),MAX($B$29:B473)+1,"")</f>
        <v/>
      </c>
      <c r="C474" s="62"/>
      <c r="D474" s="57"/>
      <c r="E474" s="50" t="str">
        <f>IF(AND(B474="",D474&lt;&gt;""),CONCATENATE("&lt;== ",Language!$B$48),IF(AND(B474&lt;&gt;"",F474&lt;&gt;"",ISNUMBER(F474)=FALSE()),CONCATENATE(Language!$B$48," ==&gt;"),IF(OR(D474="",$E$7=""),"",$E$7)))</f>
        <v/>
      </c>
      <c r="F474" s="64"/>
      <c r="G474" s="2"/>
      <c r="H474" s="59" t="str">
        <f t="shared" si="24"/>
        <v/>
      </c>
      <c r="I474" s="59" t="str">
        <f t="shared" si="25"/>
        <v/>
      </c>
      <c r="J474" s="60" t="str">
        <f t="shared" si="26"/>
        <v/>
      </c>
    </row>
    <row r="475" spans="1:10" ht="17.25" customHeight="1" x14ac:dyDescent="0.2">
      <c r="A475" s="2"/>
      <c r="B475" s="22" t="str">
        <f>IF(ISNUMBER(D475),MAX($B$29:B474)+1,"")</f>
        <v/>
      </c>
      <c r="C475" s="62"/>
      <c r="D475" s="57"/>
      <c r="E475" s="50" t="str">
        <f>IF(AND(B475="",D475&lt;&gt;""),CONCATENATE("&lt;== ",Language!$B$48),IF(AND(B475&lt;&gt;"",F475&lt;&gt;"",ISNUMBER(F475)=FALSE()),CONCATENATE(Language!$B$48," ==&gt;"),IF(OR(D475="",$E$7=""),"",$E$7)))</f>
        <v/>
      </c>
      <c r="F475" s="64"/>
      <c r="G475" s="2"/>
      <c r="H475" s="59" t="str">
        <f t="shared" si="24"/>
        <v/>
      </c>
      <c r="I475" s="59" t="str">
        <f t="shared" si="25"/>
        <v/>
      </c>
      <c r="J475" s="60" t="str">
        <f t="shared" si="26"/>
        <v/>
      </c>
    </row>
    <row r="476" spans="1:10" ht="17.25" customHeight="1" x14ac:dyDescent="0.2">
      <c r="A476" s="2"/>
      <c r="B476" s="22" t="str">
        <f>IF(ISNUMBER(D476),MAX($B$29:B475)+1,"")</f>
        <v/>
      </c>
      <c r="C476" s="62"/>
      <c r="D476" s="57"/>
      <c r="E476" s="50" t="str">
        <f>IF(AND(B476="",D476&lt;&gt;""),CONCATENATE("&lt;== ",Language!$B$48),IF(AND(B476&lt;&gt;"",F476&lt;&gt;"",ISNUMBER(F476)=FALSE()),CONCATENATE(Language!$B$48," ==&gt;"),IF(OR(D476="",$E$7=""),"",$E$7)))</f>
        <v/>
      </c>
      <c r="F476" s="64"/>
      <c r="G476" s="2"/>
      <c r="H476" s="59" t="str">
        <f t="shared" si="24"/>
        <v/>
      </c>
      <c r="I476" s="59" t="str">
        <f t="shared" si="25"/>
        <v/>
      </c>
      <c r="J476" s="60" t="str">
        <f t="shared" si="26"/>
        <v/>
      </c>
    </row>
    <row r="477" spans="1:10" ht="17.25" customHeight="1" x14ac:dyDescent="0.2">
      <c r="A477" s="2"/>
      <c r="B477" s="22" t="str">
        <f>IF(ISNUMBER(D477),MAX($B$29:B476)+1,"")</f>
        <v/>
      </c>
      <c r="C477" s="62"/>
      <c r="D477" s="57"/>
      <c r="E477" s="50" t="str">
        <f>IF(AND(B477="",D477&lt;&gt;""),CONCATENATE("&lt;== ",Language!$B$48),IF(AND(B477&lt;&gt;"",F477&lt;&gt;"",ISNUMBER(F477)=FALSE()),CONCATENATE(Language!$B$48," ==&gt;"),IF(OR(D477="",$E$7=""),"",$E$7)))</f>
        <v/>
      </c>
      <c r="F477" s="64"/>
      <c r="G477" s="2"/>
      <c r="H477" s="59" t="str">
        <f t="shared" si="24"/>
        <v/>
      </c>
      <c r="I477" s="59" t="str">
        <f t="shared" si="25"/>
        <v/>
      </c>
      <c r="J477" s="60" t="str">
        <f t="shared" si="26"/>
        <v/>
      </c>
    </row>
    <row r="478" spans="1:10" ht="17.25" customHeight="1" x14ac:dyDescent="0.2">
      <c r="A478" s="2"/>
      <c r="B478" s="22" t="str">
        <f>IF(ISNUMBER(D478),MAX($B$29:B477)+1,"")</f>
        <v/>
      </c>
      <c r="C478" s="62"/>
      <c r="D478" s="57"/>
      <c r="E478" s="50" t="str">
        <f>IF(AND(B478="",D478&lt;&gt;""),CONCATENATE("&lt;== ",Language!$B$48),IF(AND(B478&lt;&gt;"",F478&lt;&gt;"",ISNUMBER(F478)=FALSE()),CONCATENATE(Language!$B$48," ==&gt;"),IF(OR(D478="",$E$7=""),"",$E$7)))</f>
        <v/>
      </c>
      <c r="F478" s="64"/>
      <c r="G478" s="2"/>
      <c r="H478" s="59" t="str">
        <f t="shared" si="24"/>
        <v/>
      </c>
      <c r="I478" s="59" t="str">
        <f t="shared" si="25"/>
        <v/>
      </c>
      <c r="J478" s="60" t="str">
        <f t="shared" si="26"/>
        <v/>
      </c>
    </row>
    <row r="479" spans="1:10" ht="17.25" customHeight="1" x14ac:dyDescent="0.2">
      <c r="A479" s="2"/>
      <c r="B479" s="22" t="str">
        <f>IF(ISNUMBER(D479),MAX($B$29:B478)+1,"")</f>
        <v/>
      </c>
      <c r="C479" s="62"/>
      <c r="D479" s="57"/>
      <c r="E479" s="50" t="str">
        <f>IF(AND(B479="",D479&lt;&gt;""),CONCATENATE("&lt;== ",Language!$B$48),IF(AND(B479&lt;&gt;"",F479&lt;&gt;"",ISNUMBER(F479)=FALSE()),CONCATENATE(Language!$B$48," ==&gt;"),IF(OR(D479="",$E$7=""),"",$E$7)))</f>
        <v/>
      </c>
      <c r="F479" s="64"/>
      <c r="G479" s="2"/>
      <c r="H479" s="59" t="str">
        <f t="shared" si="24"/>
        <v/>
      </c>
      <c r="I479" s="59" t="str">
        <f t="shared" si="25"/>
        <v/>
      </c>
      <c r="J479" s="60" t="str">
        <f t="shared" si="26"/>
        <v/>
      </c>
    </row>
    <row r="480" spans="1:10" ht="17.25" customHeight="1" x14ac:dyDescent="0.2">
      <c r="A480" s="2"/>
      <c r="B480" s="22" t="str">
        <f>IF(ISNUMBER(D480),MAX($B$29:B479)+1,"")</f>
        <v/>
      </c>
      <c r="C480" s="62"/>
      <c r="D480" s="57"/>
      <c r="E480" s="50" t="str">
        <f>IF(AND(B480="",D480&lt;&gt;""),CONCATENATE("&lt;== ",Language!$B$48),IF(AND(B480&lt;&gt;"",F480&lt;&gt;"",ISNUMBER(F480)=FALSE()),CONCATENATE(Language!$B$48," ==&gt;"),IF(OR(D480="",$E$7=""),"",$E$7)))</f>
        <v/>
      </c>
      <c r="F480" s="64"/>
      <c r="G480" s="2"/>
      <c r="H480" s="59" t="str">
        <f t="shared" si="24"/>
        <v/>
      </c>
      <c r="I480" s="59" t="str">
        <f t="shared" si="25"/>
        <v/>
      </c>
      <c r="J480" s="60" t="str">
        <f t="shared" si="26"/>
        <v/>
      </c>
    </row>
    <row r="481" spans="1:10" ht="17.25" customHeight="1" x14ac:dyDescent="0.2">
      <c r="A481" s="2"/>
      <c r="B481" s="22" t="str">
        <f>IF(ISNUMBER(D481),MAX($B$29:B480)+1,"")</f>
        <v/>
      </c>
      <c r="C481" s="62"/>
      <c r="D481" s="57"/>
      <c r="E481" s="50" t="str">
        <f>IF(AND(B481="",D481&lt;&gt;""),CONCATENATE("&lt;== ",Language!$B$48),IF(AND(B481&lt;&gt;"",F481&lt;&gt;"",ISNUMBER(F481)=FALSE()),CONCATENATE(Language!$B$48," ==&gt;"),IF(OR(D481="",$E$7=""),"",$E$7)))</f>
        <v/>
      </c>
      <c r="F481" s="64"/>
      <c r="G481" s="2"/>
      <c r="H481" s="59" t="str">
        <f t="shared" si="24"/>
        <v/>
      </c>
      <c r="I481" s="59" t="str">
        <f t="shared" si="25"/>
        <v/>
      </c>
      <c r="J481" s="60" t="str">
        <f t="shared" si="26"/>
        <v/>
      </c>
    </row>
    <row r="482" spans="1:10" ht="17.25" customHeight="1" x14ac:dyDescent="0.2">
      <c r="A482" s="2"/>
      <c r="B482" s="22" t="str">
        <f>IF(ISNUMBER(D482),MAX($B$29:B481)+1,"")</f>
        <v/>
      </c>
      <c r="C482" s="62"/>
      <c r="D482" s="57"/>
      <c r="E482" s="50" t="str">
        <f>IF(AND(B482="",D482&lt;&gt;""),CONCATENATE("&lt;== ",Language!$B$48),IF(AND(B482&lt;&gt;"",F482&lt;&gt;"",ISNUMBER(F482)=FALSE()),CONCATENATE(Language!$B$48," ==&gt;"),IF(OR(D482="",$E$7=""),"",$E$7)))</f>
        <v/>
      </c>
      <c r="F482" s="64"/>
      <c r="G482" s="2"/>
      <c r="H482" s="59" t="str">
        <f t="shared" si="24"/>
        <v/>
      </c>
      <c r="I482" s="59" t="str">
        <f t="shared" si="25"/>
        <v/>
      </c>
      <c r="J482" s="60" t="str">
        <f t="shared" si="26"/>
        <v/>
      </c>
    </row>
    <row r="483" spans="1:10" ht="17.25" customHeight="1" x14ac:dyDescent="0.2">
      <c r="A483" s="2"/>
      <c r="B483" s="22" t="str">
        <f>IF(ISNUMBER(D483),MAX($B$29:B482)+1,"")</f>
        <v/>
      </c>
      <c r="C483" s="62"/>
      <c r="D483" s="57"/>
      <c r="E483" s="50" t="str">
        <f>IF(AND(B483="",D483&lt;&gt;""),CONCATENATE("&lt;== ",Language!$B$48),IF(AND(B483&lt;&gt;"",F483&lt;&gt;"",ISNUMBER(F483)=FALSE()),CONCATENATE(Language!$B$48," ==&gt;"),IF(OR(D483="",$E$7=""),"",$E$7)))</f>
        <v/>
      </c>
      <c r="F483" s="64"/>
      <c r="G483" s="2"/>
      <c r="H483" s="59" t="str">
        <f t="shared" si="24"/>
        <v/>
      </c>
      <c r="I483" s="59" t="str">
        <f t="shared" si="25"/>
        <v/>
      </c>
      <c r="J483" s="60" t="str">
        <f t="shared" si="26"/>
        <v/>
      </c>
    </row>
    <row r="484" spans="1:10" ht="17.25" customHeight="1" x14ac:dyDescent="0.2">
      <c r="A484" s="2"/>
      <c r="B484" s="22" t="str">
        <f>IF(ISNUMBER(D484),MAX($B$29:B483)+1,"")</f>
        <v/>
      </c>
      <c r="C484" s="62"/>
      <c r="D484" s="57"/>
      <c r="E484" s="50" t="str">
        <f>IF(AND(B484="",D484&lt;&gt;""),CONCATENATE("&lt;== ",Language!$B$48),IF(AND(B484&lt;&gt;"",F484&lt;&gt;"",ISNUMBER(F484)=FALSE()),CONCATENATE(Language!$B$48," ==&gt;"),IF(OR(D484="",$E$7=""),"",$E$7)))</f>
        <v/>
      </c>
      <c r="F484" s="64"/>
      <c r="G484" s="2"/>
      <c r="H484" s="59" t="str">
        <f t="shared" si="24"/>
        <v/>
      </c>
      <c r="I484" s="59" t="str">
        <f t="shared" si="25"/>
        <v/>
      </c>
      <c r="J484" s="60" t="str">
        <f t="shared" si="26"/>
        <v/>
      </c>
    </row>
    <row r="485" spans="1:10" ht="17.25" customHeight="1" x14ac:dyDescent="0.2">
      <c r="A485" s="2"/>
      <c r="B485" s="22" t="str">
        <f>IF(ISNUMBER(D485),MAX($B$29:B484)+1,"")</f>
        <v/>
      </c>
      <c r="C485" s="62"/>
      <c r="D485" s="57"/>
      <c r="E485" s="50" t="str">
        <f>IF(AND(B485="",D485&lt;&gt;""),CONCATENATE("&lt;== ",Language!$B$48),IF(AND(B485&lt;&gt;"",F485&lt;&gt;"",ISNUMBER(F485)=FALSE()),CONCATENATE(Language!$B$48," ==&gt;"),IF(OR(D485="",$E$7=""),"",$E$7)))</f>
        <v/>
      </c>
      <c r="F485" s="64"/>
      <c r="G485" s="2"/>
      <c r="H485" s="59" t="str">
        <f t="shared" si="24"/>
        <v/>
      </c>
      <c r="I485" s="59" t="str">
        <f t="shared" si="25"/>
        <v/>
      </c>
      <c r="J485" s="60" t="str">
        <f t="shared" si="26"/>
        <v/>
      </c>
    </row>
    <row r="486" spans="1:10" ht="17.25" customHeight="1" x14ac:dyDescent="0.2">
      <c r="A486" s="2"/>
      <c r="B486" s="22" t="str">
        <f>IF(ISNUMBER(D486),MAX($B$29:B485)+1,"")</f>
        <v/>
      </c>
      <c r="C486" s="62"/>
      <c r="D486" s="57"/>
      <c r="E486" s="50" t="str">
        <f>IF(AND(B486="",D486&lt;&gt;""),CONCATENATE("&lt;== ",Language!$B$48),IF(AND(B486&lt;&gt;"",F486&lt;&gt;"",ISNUMBER(F486)=FALSE()),CONCATENATE(Language!$B$48," ==&gt;"),IF(OR(D486="",$E$7=""),"",$E$7)))</f>
        <v/>
      </c>
      <c r="F486" s="64"/>
      <c r="G486" s="2"/>
      <c r="H486" s="59" t="str">
        <f t="shared" si="24"/>
        <v/>
      </c>
      <c r="I486" s="59" t="str">
        <f t="shared" si="25"/>
        <v/>
      </c>
      <c r="J486" s="60" t="str">
        <f t="shared" si="26"/>
        <v/>
      </c>
    </row>
    <row r="487" spans="1:10" ht="17.25" customHeight="1" x14ac:dyDescent="0.2">
      <c r="A487" s="2"/>
      <c r="B487" s="22" t="str">
        <f>IF(ISNUMBER(D487),MAX($B$29:B486)+1,"")</f>
        <v/>
      </c>
      <c r="C487" s="62"/>
      <c r="D487" s="57"/>
      <c r="E487" s="50" t="str">
        <f>IF(AND(B487="",D487&lt;&gt;""),CONCATENATE("&lt;== ",Language!$B$48),IF(AND(B487&lt;&gt;"",F487&lt;&gt;"",ISNUMBER(F487)=FALSE()),CONCATENATE(Language!$B$48," ==&gt;"),IF(OR(D487="",$E$7=""),"",$E$7)))</f>
        <v/>
      </c>
      <c r="F487" s="64"/>
      <c r="G487" s="2"/>
      <c r="H487" s="59" t="str">
        <f t="shared" si="24"/>
        <v/>
      </c>
      <c r="I487" s="59" t="str">
        <f t="shared" si="25"/>
        <v/>
      </c>
      <c r="J487" s="60" t="str">
        <f t="shared" si="26"/>
        <v/>
      </c>
    </row>
    <row r="488" spans="1:10" ht="17.25" customHeight="1" x14ac:dyDescent="0.2">
      <c r="A488" s="2"/>
      <c r="B488" s="22" t="str">
        <f>IF(ISNUMBER(D488),MAX($B$29:B487)+1,"")</f>
        <v/>
      </c>
      <c r="C488" s="62"/>
      <c r="D488" s="57"/>
      <c r="E488" s="50" t="str">
        <f>IF(AND(B488="",D488&lt;&gt;""),CONCATENATE("&lt;== ",Language!$B$48),IF(AND(B488&lt;&gt;"",F488&lt;&gt;"",ISNUMBER(F488)=FALSE()),CONCATENATE(Language!$B$48," ==&gt;"),IF(OR(D488="",$E$7=""),"",$E$7)))</f>
        <v/>
      </c>
      <c r="F488" s="64"/>
      <c r="G488" s="2"/>
      <c r="H488" s="59" t="str">
        <f t="shared" si="24"/>
        <v/>
      </c>
      <c r="I488" s="59" t="str">
        <f t="shared" si="25"/>
        <v/>
      </c>
      <c r="J488" s="60" t="str">
        <f t="shared" si="26"/>
        <v/>
      </c>
    </row>
    <row r="489" spans="1:10" ht="17.25" customHeight="1" x14ac:dyDescent="0.2">
      <c r="A489" s="2"/>
      <c r="B489" s="22" t="str">
        <f>IF(ISNUMBER(D489),MAX($B$29:B488)+1,"")</f>
        <v/>
      </c>
      <c r="C489" s="62"/>
      <c r="D489" s="57"/>
      <c r="E489" s="50" t="str">
        <f>IF(AND(B489="",D489&lt;&gt;""),CONCATENATE("&lt;== ",Language!$B$48),IF(AND(B489&lt;&gt;"",F489&lt;&gt;"",ISNUMBER(F489)=FALSE()),CONCATENATE(Language!$B$48," ==&gt;"),IF(OR(D489="",$E$7=""),"",$E$7)))</f>
        <v/>
      </c>
      <c r="F489" s="64"/>
      <c r="G489" s="2"/>
      <c r="H489" s="59" t="str">
        <f t="shared" si="24"/>
        <v/>
      </c>
      <c r="I489" s="59" t="str">
        <f t="shared" si="25"/>
        <v/>
      </c>
      <c r="J489" s="60" t="str">
        <f t="shared" si="26"/>
        <v/>
      </c>
    </row>
    <row r="490" spans="1:10" ht="17.25" customHeight="1" x14ac:dyDescent="0.2">
      <c r="A490" s="2"/>
      <c r="B490" s="22" t="str">
        <f>IF(ISNUMBER(D490),MAX($B$29:B489)+1,"")</f>
        <v/>
      </c>
      <c r="C490" s="62"/>
      <c r="D490" s="57"/>
      <c r="E490" s="50" t="str">
        <f>IF(AND(B490="",D490&lt;&gt;""),CONCATENATE("&lt;== ",Language!$B$48),IF(AND(B490&lt;&gt;"",F490&lt;&gt;"",ISNUMBER(F490)=FALSE()),CONCATENATE(Language!$B$48," ==&gt;"),IF(OR(D490="",$E$7=""),"",$E$7)))</f>
        <v/>
      </c>
      <c r="F490" s="64"/>
      <c r="G490" s="2"/>
      <c r="H490" s="59" t="str">
        <f t="shared" si="24"/>
        <v/>
      </c>
      <c r="I490" s="59" t="str">
        <f t="shared" si="25"/>
        <v/>
      </c>
      <c r="J490" s="60" t="str">
        <f t="shared" si="26"/>
        <v/>
      </c>
    </row>
    <row r="491" spans="1:10" ht="17.25" customHeight="1" x14ac:dyDescent="0.2">
      <c r="A491" s="2"/>
      <c r="B491" s="22" t="str">
        <f>IF(ISNUMBER(D491),MAX($B$29:B490)+1,"")</f>
        <v/>
      </c>
      <c r="C491" s="62"/>
      <c r="D491" s="57"/>
      <c r="E491" s="50" t="str">
        <f>IF(AND(B491="",D491&lt;&gt;""),CONCATENATE("&lt;== ",Language!$B$48),IF(AND(B491&lt;&gt;"",F491&lt;&gt;"",ISNUMBER(F491)=FALSE()),CONCATENATE(Language!$B$48," ==&gt;"),IF(OR(D491="",$E$7=""),"",$E$7)))</f>
        <v/>
      </c>
      <c r="F491" s="64"/>
      <c r="G491" s="2"/>
      <c r="H491" s="59" t="str">
        <f t="shared" si="24"/>
        <v/>
      </c>
      <c r="I491" s="59" t="str">
        <f t="shared" si="25"/>
        <v/>
      </c>
      <c r="J491" s="60" t="str">
        <f t="shared" si="26"/>
        <v/>
      </c>
    </row>
    <row r="492" spans="1:10" ht="17.25" customHeight="1" x14ac:dyDescent="0.2">
      <c r="A492" s="2"/>
      <c r="B492" s="22" t="str">
        <f>IF(ISNUMBER(D492),MAX($B$29:B491)+1,"")</f>
        <v/>
      </c>
      <c r="C492" s="62"/>
      <c r="D492" s="57"/>
      <c r="E492" s="50" t="str">
        <f>IF(AND(B492="",D492&lt;&gt;""),CONCATENATE("&lt;== ",Language!$B$48),IF(AND(B492&lt;&gt;"",F492&lt;&gt;"",ISNUMBER(F492)=FALSE()),CONCATENATE(Language!$B$48," ==&gt;"),IF(OR(D492="",$E$7=""),"",$E$7)))</f>
        <v/>
      </c>
      <c r="F492" s="64"/>
      <c r="G492" s="2"/>
      <c r="H492" s="59" t="str">
        <f t="shared" ref="H492:H528" si="27">IF(J492="","",F492)</f>
        <v/>
      </c>
      <c r="I492" s="59" t="str">
        <f t="shared" ref="I492:I528" si="28">IF(J492="","",D492*F492)</f>
        <v/>
      </c>
      <c r="J492" s="60" t="str">
        <f t="shared" ref="J492:J528" si="29">IF(ISNUMBER((D492/$E$11*F492*$E$12*$E$13)^2),(D492/$E$11*F492*$E$12*$E$13)^2,"")</f>
        <v/>
      </c>
    </row>
    <row r="493" spans="1:10" ht="17.25" customHeight="1" x14ac:dyDescent="0.2">
      <c r="A493" s="2"/>
      <c r="B493" s="22" t="str">
        <f>IF(ISNUMBER(D493),MAX($B$29:B492)+1,"")</f>
        <v/>
      </c>
      <c r="C493" s="62"/>
      <c r="D493" s="57"/>
      <c r="E493" s="50" t="str">
        <f>IF(AND(B493="",D493&lt;&gt;""),CONCATENATE("&lt;== ",Language!$B$48),IF(AND(B493&lt;&gt;"",F493&lt;&gt;"",ISNUMBER(F493)=FALSE()),CONCATENATE(Language!$B$48," ==&gt;"),IF(OR(D493="",$E$7=""),"",$E$7)))</f>
        <v/>
      </c>
      <c r="F493" s="64"/>
      <c r="G493" s="2"/>
      <c r="H493" s="59" t="str">
        <f t="shared" si="27"/>
        <v/>
      </c>
      <c r="I493" s="59" t="str">
        <f t="shared" si="28"/>
        <v/>
      </c>
      <c r="J493" s="60" t="str">
        <f t="shared" si="29"/>
        <v/>
      </c>
    </row>
    <row r="494" spans="1:10" ht="17.25" customHeight="1" x14ac:dyDescent="0.2">
      <c r="A494" s="2"/>
      <c r="B494" s="22" t="str">
        <f>IF(ISNUMBER(D494),MAX($B$29:B493)+1,"")</f>
        <v/>
      </c>
      <c r="C494" s="62"/>
      <c r="D494" s="57"/>
      <c r="E494" s="50" t="str">
        <f>IF(AND(B494="",D494&lt;&gt;""),CONCATENATE("&lt;== ",Language!$B$48),IF(AND(B494&lt;&gt;"",F494&lt;&gt;"",ISNUMBER(F494)=FALSE()),CONCATENATE(Language!$B$48," ==&gt;"),IF(OR(D494="",$E$7=""),"",$E$7)))</f>
        <v/>
      </c>
      <c r="F494" s="64"/>
      <c r="G494" s="2"/>
      <c r="H494" s="59" t="str">
        <f t="shared" si="27"/>
        <v/>
      </c>
      <c r="I494" s="59" t="str">
        <f t="shared" si="28"/>
        <v/>
      </c>
      <c r="J494" s="60" t="str">
        <f t="shared" si="29"/>
        <v/>
      </c>
    </row>
    <row r="495" spans="1:10" ht="17.25" customHeight="1" x14ac:dyDescent="0.2">
      <c r="A495" s="2"/>
      <c r="B495" s="22" t="str">
        <f>IF(ISNUMBER(D495),MAX($B$29:B494)+1,"")</f>
        <v/>
      </c>
      <c r="C495" s="62"/>
      <c r="D495" s="57"/>
      <c r="E495" s="50" t="str">
        <f>IF(AND(B495="",D495&lt;&gt;""),CONCATENATE("&lt;== ",Language!$B$48),IF(AND(B495&lt;&gt;"",F495&lt;&gt;"",ISNUMBER(F495)=FALSE()),CONCATENATE(Language!$B$48," ==&gt;"),IF(OR(D495="",$E$7=""),"",$E$7)))</f>
        <v/>
      </c>
      <c r="F495" s="64"/>
      <c r="G495" s="2"/>
      <c r="H495" s="59" t="str">
        <f t="shared" si="27"/>
        <v/>
      </c>
      <c r="I495" s="59" t="str">
        <f t="shared" si="28"/>
        <v/>
      </c>
      <c r="J495" s="60" t="str">
        <f t="shared" si="29"/>
        <v/>
      </c>
    </row>
    <row r="496" spans="1:10" ht="17.25" customHeight="1" x14ac:dyDescent="0.2">
      <c r="A496" s="2"/>
      <c r="B496" s="22" t="str">
        <f>IF(ISNUMBER(D496),MAX($B$29:B495)+1,"")</f>
        <v/>
      </c>
      <c r="C496" s="62"/>
      <c r="D496" s="57"/>
      <c r="E496" s="50" t="str">
        <f>IF(AND(B496="",D496&lt;&gt;""),CONCATENATE("&lt;== ",Language!$B$48),IF(AND(B496&lt;&gt;"",F496&lt;&gt;"",ISNUMBER(F496)=FALSE()),CONCATENATE(Language!$B$48," ==&gt;"),IF(OR(D496="",$E$7=""),"",$E$7)))</f>
        <v/>
      </c>
      <c r="F496" s="64"/>
      <c r="G496" s="2"/>
      <c r="H496" s="59" t="str">
        <f t="shared" si="27"/>
        <v/>
      </c>
      <c r="I496" s="59" t="str">
        <f t="shared" si="28"/>
        <v/>
      </c>
      <c r="J496" s="60" t="str">
        <f t="shared" si="29"/>
        <v/>
      </c>
    </row>
    <row r="497" spans="1:10" ht="17.25" customHeight="1" x14ac:dyDescent="0.2">
      <c r="A497" s="2"/>
      <c r="B497" s="22" t="str">
        <f>IF(ISNUMBER(D497),MAX($B$29:B496)+1,"")</f>
        <v/>
      </c>
      <c r="C497" s="62"/>
      <c r="D497" s="57"/>
      <c r="E497" s="50" t="str">
        <f>IF(AND(B497="",D497&lt;&gt;""),CONCATENATE("&lt;== ",Language!$B$48),IF(AND(B497&lt;&gt;"",F497&lt;&gt;"",ISNUMBER(F497)=FALSE()),CONCATENATE(Language!$B$48," ==&gt;"),IF(OR(D497="",$E$7=""),"",$E$7)))</f>
        <v/>
      </c>
      <c r="F497" s="64"/>
      <c r="G497" s="2"/>
      <c r="H497" s="59" t="str">
        <f t="shared" si="27"/>
        <v/>
      </c>
      <c r="I497" s="59" t="str">
        <f t="shared" si="28"/>
        <v/>
      </c>
      <c r="J497" s="60" t="str">
        <f t="shared" si="29"/>
        <v/>
      </c>
    </row>
    <row r="498" spans="1:10" ht="17.25" customHeight="1" x14ac:dyDescent="0.2">
      <c r="A498" s="2"/>
      <c r="B498" s="22" t="str">
        <f>IF(ISNUMBER(D498),MAX($B$29:B497)+1,"")</f>
        <v/>
      </c>
      <c r="C498" s="62"/>
      <c r="D498" s="57"/>
      <c r="E498" s="50" t="str">
        <f>IF(AND(B498="",D498&lt;&gt;""),CONCATENATE("&lt;== ",Language!$B$48),IF(AND(B498&lt;&gt;"",F498&lt;&gt;"",ISNUMBER(F498)=FALSE()),CONCATENATE(Language!$B$48," ==&gt;"),IF(OR(D498="",$E$7=""),"",$E$7)))</f>
        <v/>
      </c>
      <c r="F498" s="64"/>
      <c r="G498" s="2"/>
      <c r="H498" s="59" t="str">
        <f t="shared" si="27"/>
        <v/>
      </c>
      <c r="I498" s="59" t="str">
        <f t="shared" si="28"/>
        <v/>
      </c>
      <c r="J498" s="60" t="str">
        <f t="shared" si="29"/>
        <v/>
      </c>
    </row>
    <row r="499" spans="1:10" ht="17.25" customHeight="1" x14ac:dyDescent="0.2">
      <c r="A499" s="2"/>
      <c r="B499" s="22" t="str">
        <f>IF(ISNUMBER(D499),MAX($B$29:B498)+1,"")</f>
        <v/>
      </c>
      <c r="C499" s="62"/>
      <c r="D499" s="57"/>
      <c r="E499" s="50" t="str">
        <f>IF(AND(B499="",D499&lt;&gt;""),CONCATENATE("&lt;== ",Language!$B$48),IF(AND(B499&lt;&gt;"",F499&lt;&gt;"",ISNUMBER(F499)=FALSE()),CONCATENATE(Language!$B$48," ==&gt;"),IF(OR(D499="",$E$7=""),"",$E$7)))</f>
        <v/>
      </c>
      <c r="F499" s="64"/>
      <c r="G499" s="2"/>
      <c r="H499" s="59" t="str">
        <f t="shared" si="27"/>
        <v/>
      </c>
      <c r="I499" s="59" t="str">
        <f t="shared" si="28"/>
        <v/>
      </c>
      <c r="J499" s="60" t="str">
        <f t="shared" si="29"/>
        <v/>
      </c>
    </row>
    <row r="500" spans="1:10" ht="17.25" customHeight="1" x14ac:dyDescent="0.2">
      <c r="A500" s="2"/>
      <c r="B500" s="22" t="str">
        <f>IF(ISNUMBER(D500),MAX($B$29:B499)+1,"")</f>
        <v/>
      </c>
      <c r="C500" s="62"/>
      <c r="D500" s="57"/>
      <c r="E500" s="50" t="str">
        <f>IF(AND(B500="",D500&lt;&gt;""),CONCATENATE("&lt;== ",Language!$B$48),IF(AND(B500&lt;&gt;"",F500&lt;&gt;"",ISNUMBER(F500)=FALSE()),CONCATENATE(Language!$B$48," ==&gt;"),IF(OR(D500="",$E$7=""),"",$E$7)))</f>
        <v/>
      </c>
      <c r="F500" s="64"/>
      <c r="G500" s="2"/>
      <c r="H500" s="59" t="str">
        <f t="shared" si="27"/>
        <v/>
      </c>
      <c r="I500" s="59" t="str">
        <f t="shared" si="28"/>
        <v/>
      </c>
      <c r="J500" s="60" t="str">
        <f t="shared" si="29"/>
        <v/>
      </c>
    </row>
    <row r="501" spans="1:10" ht="17.25" customHeight="1" x14ac:dyDescent="0.2">
      <c r="A501" s="2"/>
      <c r="B501" s="22" t="str">
        <f>IF(ISNUMBER(D501),MAX($B$29:B500)+1,"")</f>
        <v/>
      </c>
      <c r="C501" s="62"/>
      <c r="D501" s="57"/>
      <c r="E501" s="50" t="str">
        <f>IF(AND(B501="",D501&lt;&gt;""),CONCATENATE("&lt;== ",Language!$B$48),IF(AND(B501&lt;&gt;"",F501&lt;&gt;"",ISNUMBER(F501)=FALSE()),CONCATENATE(Language!$B$48," ==&gt;"),IF(OR(D501="",$E$7=""),"",$E$7)))</f>
        <v/>
      </c>
      <c r="F501" s="64"/>
      <c r="G501" s="2"/>
      <c r="H501" s="59" t="str">
        <f t="shared" si="27"/>
        <v/>
      </c>
      <c r="I501" s="59" t="str">
        <f t="shared" si="28"/>
        <v/>
      </c>
      <c r="J501" s="60" t="str">
        <f t="shared" si="29"/>
        <v/>
      </c>
    </row>
    <row r="502" spans="1:10" ht="17.25" customHeight="1" x14ac:dyDescent="0.2">
      <c r="A502" s="2"/>
      <c r="B502" s="22" t="str">
        <f>IF(ISNUMBER(D502),MAX($B$29:B501)+1,"")</f>
        <v/>
      </c>
      <c r="C502" s="62"/>
      <c r="D502" s="57"/>
      <c r="E502" s="50" t="str">
        <f>IF(AND(B502="",D502&lt;&gt;""),CONCATENATE("&lt;== ",Language!$B$48),IF(AND(B502&lt;&gt;"",F502&lt;&gt;"",ISNUMBER(F502)=FALSE()),CONCATENATE(Language!$B$48," ==&gt;"),IF(OR(D502="",$E$7=""),"",$E$7)))</f>
        <v/>
      </c>
      <c r="F502" s="64"/>
      <c r="G502" s="2"/>
      <c r="H502" s="59" t="str">
        <f t="shared" si="27"/>
        <v/>
      </c>
      <c r="I502" s="59" t="str">
        <f t="shared" si="28"/>
        <v/>
      </c>
      <c r="J502" s="60" t="str">
        <f t="shared" si="29"/>
        <v/>
      </c>
    </row>
    <row r="503" spans="1:10" ht="17.25" customHeight="1" x14ac:dyDescent="0.2">
      <c r="A503" s="2"/>
      <c r="B503" s="22" t="str">
        <f>IF(ISNUMBER(D503),MAX($B$29:B502)+1,"")</f>
        <v/>
      </c>
      <c r="C503" s="62"/>
      <c r="D503" s="57"/>
      <c r="E503" s="50" t="str">
        <f>IF(AND(B503="",D503&lt;&gt;""),CONCATENATE("&lt;== ",Language!$B$48),IF(AND(B503&lt;&gt;"",F503&lt;&gt;"",ISNUMBER(F503)=FALSE()),CONCATENATE(Language!$B$48," ==&gt;"),IF(OR(D503="",$E$7=""),"",$E$7)))</f>
        <v/>
      </c>
      <c r="F503" s="64"/>
      <c r="G503" s="2"/>
      <c r="H503" s="59" t="str">
        <f t="shared" si="27"/>
        <v/>
      </c>
      <c r="I503" s="59" t="str">
        <f t="shared" si="28"/>
        <v/>
      </c>
      <c r="J503" s="60" t="str">
        <f t="shared" si="29"/>
        <v/>
      </c>
    </row>
    <row r="504" spans="1:10" ht="17.25" customHeight="1" x14ac:dyDescent="0.2">
      <c r="A504" s="2"/>
      <c r="B504" s="22" t="str">
        <f>IF(ISNUMBER(D504),MAX($B$29:B503)+1,"")</f>
        <v/>
      </c>
      <c r="C504" s="62"/>
      <c r="D504" s="57"/>
      <c r="E504" s="50" t="str">
        <f>IF(AND(B504="",D504&lt;&gt;""),CONCATENATE("&lt;== ",Language!$B$48),IF(AND(B504&lt;&gt;"",F504&lt;&gt;"",ISNUMBER(F504)=FALSE()),CONCATENATE(Language!$B$48," ==&gt;"),IF(OR(D504="",$E$7=""),"",$E$7)))</f>
        <v/>
      </c>
      <c r="F504" s="64"/>
      <c r="G504" s="2"/>
      <c r="H504" s="59" t="str">
        <f t="shared" si="27"/>
        <v/>
      </c>
      <c r="I504" s="59" t="str">
        <f t="shared" si="28"/>
        <v/>
      </c>
      <c r="J504" s="60" t="str">
        <f t="shared" si="29"/>
        <v/>
      </c>
    </row>
    <row r="505" spans="1:10" ht="17.25" customHeight="1" x14ac:dyDescent="0.2">
      <c r="A505" s="2"/>
      <c r="B505" s="22" t="str">
        <f>IF(ISNUMBER(D505),MAX($B$29:B504)+1,"")</f>
        <v/>
      </c>
      <c r="C505" s="62"/>
      <c r="D505" s="57"/>
      <c r="E505" s="50" t="str">
        <f>IF(AND(B505="",D505&lt;&gt;""),CONCATENATE("&lt;== ",Language!$B$48),IF(AND(B505&lt;&gt;"",F505&lt;&gt;"",ISNUMBER(F505)=FALSE()),CONCATENATE(Language!$B$48," ==&gt;"),IF(OR(D505="",$E$7=""),"",$E$7)))</f>
        <v/>
      </c>
      <c r="F505" s="64"/>
      <c r="G505" s="2"/>
      <c r="H505" s="59" t="str">
        <f t="shared" si="27"/>
        <v/>
      </c>
      <c r="I505" s="59" t="str">
        <f t="shared" si="28"/>
        <v/>
      </c>
      <c r="J505" s="60" t="str">
        <f t="shared" si="29"/>
        <v/>
      </c>
    </row>
    <row r="506" spans="1:10" ht="17.25" customHeight="1" x14ac:dyDescent="0.2">
      <c r="A506" s="2"/>
      <c r="B506" s="22" t="str">
        <f>IF(ISNUMBER(D506),MAX($B$29:B505)+1,"")</f>
        <v/>
      </c>
      <c r="C506" s="62"/>
      <c r="D506" s="57"/>
      <c r="E506" s="50" t="str">
        <f>IF(AND(B506="",D506&lt;&gt;""),CONCATENATE("&lt;== ",Language!$B$48),IF(AND(B506&lt;&gt;"",F506&lt;&gt;"",ISNUMBER(F506)=FALSE()),CONCATENATE(Language!$B$48," ==&gt;"),IF(OR(D506="",$E$7=""),"",$E$7)))</f>
        <v/>
      </c>
      <c r="F506" s="64"/>
      <c r="G506" s="2"/>
      <c r="H506" s="59" t="str">
        <f t="shared" si="27"/>
        <v/>
      </c>
      <c r="I506" s="59" t="str">
        <f t="shared" si="28"/>
        <v/>
      </c>
      <c r="J506" s="60" t="str">
        <f t="shared" si="29"/>
        <v/>
      </c>
    </row>
    <row r="507" spans="1:10" ht="17.25" customHeight="1" x14ac:dyDescent="0.2">
      <c r="A507" s="2"/>
      <c r="B507" s="22" t="str">
        <f>IF(ISNUMBER(D507),MAX($B$29:B506)+1,"")</f>
        <v/>
      </c>
      <c r="C507" s="62"/>
      <c r="D507" s="57"/>
      <c r="E507" s="50" t="str">
        <f>IF(AND(B507="",D507&lt;&gt;""),CONCATENATE("&lt;== ",Language!$B$48),IF(AND(B507&lt;&gt;"",F507&lt;&gt;"",ISNUMBER(F507)=FALSE()),CONCATENATE(Language!$B$48," ==&gt;"),IF(OR(D507="",$E$7=""),"",$E$7)))</f>
        <v/>
      </c>
      <c r="F507" s="64"/>
      <c r="G507" s="2"/>
      <c r="H507" s="59" t="str">
        <f t="shared" si="27"/>
        <v/>
      </c>
      <c r="I507" s="59" t="str">
        <f t="shared" si="28"/>
        <v/>
      </c>
      <c r="J507" s="60" t="str">
        <f t="shared" si="29"/>
        <v/>
      </c>
    </row>
    <row r="508" spans="1:10" ht="17.25" customHeight="1" x14ac:dyDescent="0.2">
      <c r="A508" s="2"/>
      <c r="B508" s="22" t="str">
        <f>IF(ISNUMBER(D508),MAX($B$29:B507)+1,"")</f>
        <v/>
      </c>
      <c r="C508" s="62"/>
      <c r="D508" s="57"/>
      <c r="E508" s="50" t="str">
        <f>IF(AND(B508="",D508&lt;&gt;""),CONCATENATE("&lt;== ",Language!$B$48),IF(AND(B508&lt;&gt;"",F508&lt;&gt;"",ISNUMBER(F508)=FALSE()),CONCATENATE(Language!$B$48," ==&gt;"),IF(OR(D508="",$E$7=""),"",$E$7)))</f>
        <v/>
      </c>
      <c r="F508" s="64"/>
      <c r="G508" s="2"/>
      <c r="H508" s="59" t="str">
        <f t="shared" si="27"/>
        <v/>
      </c>
      <c r="I508" s="59" t="str">
        <f t="shared" si="28"/>
        <v/>
      </c>
      <c r="J508" s="60" t="str">
        <f t="shared" si="29"/>
        <v/>
      </c>
    </row>
    <row r="509" spans="1:10" ht="17.25" customHeight="1" x14ac:dyDescent="0.2">
      <c r="A509" s="2"/>
      <c r="B509" s="22" t="str">
        <f>IF(ISNUMBER(D509),MAX($B$29:B508)+1,"")</f>
        <v/>
      </c>
      <c r="C509" s="62"/>
      <c r="D509" s="57"/>
      <c r="E509" s="50" t="str">
        <f>IF(AND(B509="",D509&lt;&gt;""),CONCATENATE("&lt;== ",Language!$B$48),IF(AND(B509&lt;&gt;"",F509&lt;&gt;"",ISNUMBER(F509)=FALSE()),CONCATENATE(Language!$B$48," ==&gt;"),IF(OR(D509="",$E$7=""),"",$E$7)))</f>
        <v/>
      </c>
      <c r="F509" s="64"/>
      <c r="G509" s="2"/>
      <c r="H509" s="59" t="str">
        <f t="shared" si="27"/>
        <v/>
      </c>
      <c r="I509" s="59" t="str">
        <f t="shared" si="28"/>
        <v/>
      </c>
      <c r="J509" s="60" t="str">
        <f t="shared" si="29"/>
        <v/>
      </c>
    </row>
    <row r="510" spans="1:10" ht="17.25" customHeight="1" x14ac:dyDescent="0.2">
      <c r="A510" s="2"/>
      <c r="B510" s="22" t="str">
        <f>IF(ISNUMBER(D510),MAX($B$29:B509)+1,"")</f>
        <v/>
      </c>
      <c r="C510" s="62"/>
      <c r="D510" s="57"/>
      <c r="E510" s="50" t="str">
        <f>IF(AND(B510="",D510&lt;&gt;""),CONCATENATE("&lt;== ",Language!$B$48),IF(AND(B510&lt;&gt;"",F510&lt;&gt;"",ISNUMBER(F510)=FALSE()),CONCATENATE(Language!$B$48," ==&gt;"),IF(OR(D510="",$E$7=""),"",$E$7)))</f>
        <v/>
      </c>
      <c r="F510" s="64"/>
      <c r="G510" s="2"/>
      <c r="H510" s="59" t="str">
        <f t="shared" si="27"/>
        <v/>
      </c>
      <c r="I510" s="59" t="str">
        <f t="shared" si="28"/>
        <v/>
      </c>
      <c r="J510" s="60" t="str">
        <f t="shared" si="29"/>
        <v/>
      </c>
    </row>
    <row r="511" spans="1:10" ht="17.25" customHeight="1" x14ac:dyDescent="0.2">
      <c r="A511" s="2"/>
      <c r="B511" s="22" t="str">
        <f>IF(ISNUMBER(D511),MAX($B$29:B510)+1,"")</f>
        <v/>
      </c>
      <c r="C511" s="62"/>
      <c r="D511" s="57"/>
      <c r="E511" s="50" t="str">
        <f>IF(AND(B511="",D511&lt;&gt;""),CONCATENATE("&lt;== ",Language!$B$48),IF(AND(B511&lt;&gt;"",F511&lt;&gt;"",ISNUMBER(F511)=FALSE()),CONCATENATE(Language!$B$48," ==&gt;"),IF(OR(D511="",$E$7=""),"",$E$7)))</f>
        <v/>
      </c>
      <c r="F511" s="64"/>
      <c r="G511" s="2"/>
      <c r="H511" s="59" t="str">
        <f t="shared" si="27"/>
        <v/>
      </c>
      <c r="I511" s="59" t="str">
        <f t="shared" si="28"/>
        <v/>
      </c>
      <c r="J511" s="60" t="str">
        <f t="shared" si="29"/>
        <v/>
      </c>
    </row>
    <row r="512" spans="1:10" ht="17.25" customHeight="1" x14ac:dyDescent="0.2">
      <c r="A512" s="2"/>
      <c r="B512" s="22" t="str">
        <f>IF(ISNUMBER(D512),MAX($B$29:B511)+1,"")</f>
        <v/>
      </c>
      <c r="C512" s="62"/>
      <c r="D512" s="57"/>
      <c r="E512" s="50" t="str">
        <f>IF(AND(B512="",D512&lt;&gt;""),CONCATENATE("&lt;== ",Language!$B$48),IF(AND(B512&lt;&gt;"",F512&lt;&gt;"",ISNUMBER(F512)=FALSE()),CONCATENATE(Language!$B$48," ==&gt;"),IF(OR(D512="",$E$7=""),"",$E$7)))</f>
        <v/>
      </c>
      <c r="F512" s="64"/>
      <c r="G512" s="2"/>
      <c r="H512" s="59" t="str">
        <f t="shared" si="27"/>
        <v/>
      </c>
      <c r="I512" s="59" t="str">
        <f t="shared" si="28"/>
        <v/>
      </c>
      <c r="J512" s="60" t="str">
        <f t="shared" si="29"/>
        <v/>
      </c>
    </row>
    <row r="513" spans="1:10" ht="17.25" customHeight="1" x14ac:dyDescent="0.2">
      <c r="A513" s="2"/>
      <c r="B513" s="22" t="str">
        <f>IF(ISNUMBER(D513),MAX($B$29:B512)+1,"")</f>
        <v/>
      </c>
      <c r="C513" s="62"/>
      <c r="D513" s="57"/>
      <c r="E513" s="50" t="str">
        <f>IF(AND(B513="",D513&lt;&gt;""),CONCATENATE("&lt;== ",Language!$B$48),IF(AND(B513&lt;&gt;"",F513&lt;&gt;"",ISNUMBER(F513)=FALSE()),CONCATENATE(Language!$B$48," ==&gt;"),IF(OR(D513="",$E$7=""),"",$E$7)))</f>
        <v/>
      </c>
      <c r="F513" s="64"/>
      <c r="G513" s="2"/>
      <c r="H513" s="59" t="str">
        <f t="shared" si="27"/>
        <v/>
      </c>
      <c r="I513" s="59" t="str">
        <f t="shared" si="28"/>
        <v/>
      </c>
      <c r="J513" s="60" t="str">
        <f t="shared" si="29"/>
        <v/>
      </c>
    </row>
    <row r="514" spans="1:10" ht="17.25" customHeight="1" x14ac:dyDescent="0.2">
      <c r="A514" s="2"/>
      <c r="B514" s="22" t="str">
        <f>IF(ISNUMBER(D514),MAX($B$29:B513)+1,"")</f>
        <v/>
      </c>
      <c r="C514" s="62"/>
      <c r="D514" s="57"/>
      <c r="E514" s="50" t="str">
        <f>IF(AND(B514="",D514&lt;&gt;""),CONCATENATE("&lt;== ",Language!$B$48),IF(AND(B514&lt;&gt;"",F514&lt;&gt;"",ISNUMBER(F514)=FALSE()),CONCATENATE(Language!$B$48," ==&gt;"),IF(OR(D514="",$E$7=""),"",$E$7)))</f>
        <v/>
      </c>
      <c r="F514" s="64"/>
      <c r="G514" s="2"/>
      <c r="H514" s="59" t="str">
        <f t="shared" si="27"/>
        <v/>
      </c>
      <c r="I514" s="59" t="str">
        <f t="shared" si="28"/>
        <v/>
      </c>
      <c r="J514" s="60" t="str">
        <f t="shared" si="29"/>
        <v/>
      </c>
    </row>
    <row r="515" spans="1:10" ht="17.25" customHeight="1" x14ac:dyDescent="0.2">
      <c r="A515" s="2"/>
      <c r="B515" s="22" t="str">
        <f>IF(ISNUMBER(D515),MAX($B$29:B514)+1,"")</f>
        <v/>
      </c>
      <c r="C515" s="62"/>
      <c r="D515" s="57"/>
      <c r="E515" s="50" t="str">
        <f>IF(AND(B515="",D515&lt;&gt;""),CONCATENATE("&lt;== ",Language!$B$48),IF(AND(B515&lt;&gt;"",F515&lt;&gt;"",ISNUMBER(F515)=FALSE()),CONCATENATE(Language!$B$48," ==&gt;"),IF(OR(D515="",$E$7=""),"",$E$7)))</f>
        <v/>
      </c>
      <c r="F515" s="64"/>
      <c r="G515" s="2"/>
      <c r="H515" s="59" t="str">
        <f t="shared" si="27"/>
        <v/>
      </c>
      <c r="I515" s="59" t="str">
        <f t="shared" si="28"/>
        <v/>
      </c>
      <c r="J515" s="60" t="str">
        <f t="shared" si="29"/>
        <v/>
      </c>
    </row>
    <row r="516" spans="1:10" ht="17.25" customHeight="1" x14ac:dyDescent="0.2">
      <c r="A516" s="2"/>
      <c r="B516" s="22" t="str">
        <f>IF(ISNUMBER(D516),MAX($B$29:B515)+1,"")</f>
        <v/>
      </c>
      <c r="C516" s="62"/>
      <c r="D516" s="57"/>
      <c r="E516" s="50" t="str">
        <f>IF(AND(B516="",D516&lt;&gt;""),CONCATENATE("&lt;== ",Language!$B$48),IF(AND(B516&lt;&gt;"",F516&lt;&gt;"",ISNUMBER(F516)=FALSE()),CONCATENATE(Language!$B$48," ==&gt;"),IF(OR(D516="",$E$7=""),"",$E$7)))</f>
        <v/>
      </c>
      <c r="F516" s="64"/>
      <c r="G516" s="2"/>
      <c r="H516" s="59" t="str">
        <f t="shared" si="27"/>
        <v/>
      </c>
      <c r="I516" s="59" t="str">
        <f t="shared" si="28"/>
        <v/>
      </c>
      <c r="J516" s="60" t="str">
        <f t="shared" si="29"/>
        <v/>
      </c>
    </row>
    <row r="517" spans="1:10" ht="17.25" customHeight="1" x14ac:dyDescent="0.2">
      <c r="A517" s="2"/>
      <c r="B517" s="22" t="str">
        <f>IF(ISNUMBER(D517),MAX($B$29:B516)+1,"")</f>
        <v/>
      </c>
      <c r="C517" s="62"/>
      <c r="D517" s="57"/>
      <c r="E517" s="50" t="str">
        <f>IF(AND(B517="",D517&lt;&gt;""),CONCATENATE("&lt;== ",Language!$B$48),IF(AND(B517&lt;&gt;"",F517&lt;&gt;"",ISNUMBER(F517)=FALSE()),CONCATENATE(Language!$B$48," ==&gt;"),IF(OR(D517="",$E$7=""),"",$E$7)))</f>
        <v/>
      </c>
      <c r="F517" s="64"/>
      <c r="G517" s="2"/>
      <c r="H517" s="59" t="str">
        <f t="shared" si="27"/>
        <v/>
      </c>
      <c r="I517" s="59" t="str">
        <f t="shared" si="28"/>
        <v/>
      </c>
      <c r="J517" s="60" t="str">
        <f t="shared" si="29"/>
        <v/>
      </c>
    </row>
    <row r="518" spans="1:10" ht="17.25" customHeight="1" x14ac:dyDescent="0.2">
      <c r="A518" s="2"/>
      <c r="B518" s="22" t="str">
        <f>IF(ISNUMBER(D518),MAX($B$29:B517)+1,"")</f>
        <v/>
      </c>
      <c r="C518" s="62"/>
      <c r="D518" s="57"/>
      <c r="E518" s="50" t="str">
        <f>IF(AND(B518="",D518&lt;&gt;""),CONCATENATE("&lt;== ",Language!$B$48),IF(AND(B518&lt;&gt;"",F518&lt;&gt;"",ISNUMBER(F518)=FALSE()),CONCATENATE(Language!$B$48," ==&gt;"),IF(OR(D518="",$E$7=""),"",$E$7)))</f>
        <v/>
      </c>
      <c r="F518" s="64"/>
      <c r="G518" s="2"/>
      <c r="H518" s="59" t="str">
        <f t="shared" si="27"/>
        <v/>
      </c>
      <c r="I518" s="59" t="str">
        <f t="shared" si="28"/>
        <v/>
      </c>
      <c r="J518" s="60" t="str">
        <f t="shared" si="29"/>
        <v/>
      </c>
    </row>
    <row r="519" spans="1:10" ht="17.25" customHeight="1" x14ac:dyDescent="0.2">
      <c r="A519" s="2"/>
      <c r="B519" s="22" t="str">
        <f>IF(ISNUMBER(D519),MAX($B$29:B518)+1,"")</f>
        <v/>
      </c>
      <c r="C519" s="62"/>
      <c r="D519" s="57"/>
      <c r="E519" s="50" t="str">
        <f>IF(AND(B519="",D519&lt;&gt;""),CONCATENATE("&lt;== ",Language!$B$48),IF(AND(B519&lt;&gt;"",F519&lt;&gt;"",ISNUMBER(F519)=FALSE()),CONCATENATE(Language!$B$48," ==&gt;"),IF(OR(D519="",$E$7=""),"",$E$7)))</f>
        <v/>
      </c>
      <c r="F519" s="64"/>
      <c r="G519" s="2"/>
      <c r="H519" s="59" t="str">
        <f t="shared" si="27"/>
        <v/>
      </c>
      <c r="I519" s="59" t="str">
        <f t="shared" si="28"/>
        <v/>
      </c>
      <c r="J519" s="60" t="str">
        <f t="shared" si="29"/>
        <v/>
      </c>
    </row>
    <row r="520" spans="1:10" ht="17.25" customHeight="1" x14ac:dyDescent="0.2">
      <c r="A520" s="2"/>
      <c r="B520" s="22" t="str">
        <f>IF(ISNUMBER(D520),MAX($B$29:B519)+1,"")</f>
        <v/>
      </c>
      <c r="C520" s="62"/>
      <c r="D520" s="57"/>
      <c r="E520" s="50" t="str">
        <f>IF(AND(B520="",D520&lt;&gt;""),CONCATENATE("&lt;== ",Language!$B$48),IF(AND(B520&lt;&gt;"",F520&lt;&gt;"",ISNUMBER(F520)=FALSE()),CONCATENATE(Language!$B$48," ==&gt;"),IF(OR(D520="",$E$7=""),"",$E$7)))</f>
        <v/>
      </c>
      <c r="F520" s="64"/>
      <c r="G520" s="2"/>
      <c r="H520" s="59" t="str">
        <f t="shared" si="27"/>
        <v/>
      </c>
      <c r="I520" s="59" t="str">
        <f t="shared" si="28"/>
        <v/>
      </c>
      <c r="J520" s="60" t="str">
        <f t="shared" si="29"/>
        <v/>
      </c>
    </row>
    <row r="521" spans="1:10" ht="17.25" customHeight="1" x14ac:dyDescent="0.2">
      <c r="A521" s="2"/>
      <c r="B521" s="22" t="str">
        <f>IF(ISNUMBER(D521),MAX($B$29:B520)+1,"")</f>
        <v/>
      </c>
      <c r="C521" s="62"/>
      <c r="D521" s="57"/>
      <c r="E521" s="50" t="str">
        <f>IF(AND(B521="",D521&lt;&gt;""),CONCATENATE("&lt;== ",Language!$B$48),IF(AND(B521&lt;&gt;"",F521&lt;&gt;"",ISNUMBER(F521)=FALSE()),CONCATENATE(Language!$B$48," ==&gt;"),IF(OR(D521="",$E$7=""),"",$E$7)))</f>
        <v/>
      </c>
      <c r="F521" s="64"/>
      <c r="G521" s="2"/>
      <c r="H521" s="59" t="str">
        <f t="shared" si="27"/>
        <v/>
      </c>
      <c r="I521" s="59" t="str">
        <f t="shared" si="28"/>
        <v/>
      </c>
      <c r="J521" s="60" t="str">
        <f t="shared" si="29"/>
        <v/>
      </c>
    </row>
    <row r="522" spans="1:10" ht="17.25" customHeight="1" x14ac:dyDescent="0.2">
      <c r="A522" s="2"/>
      <c r="B522" s="22" t="str">
        <f>IF(ISNUMBER(D522),MAX($B$29:B521)+1,"")</f>
        <v/>
      </c>
      <c r="C522" s="62"/>
      <c r="D522" s="57"/>
      <c r="E522" s="50" t="str">
        <f>IF(AND(B522="",D522&lt;&gt;""),CONCATENATE("&lt;== ",Language!$B$48),IF(AND(B522&lt;&gt;"",F522&lt;&gt;"",ISNUMBER(F522)=FALSE()),CONCATENATE(Language!$B$48," ==&gt;"),IF(OR(D522="",$E$7=""),"",$E$7)))</f>
        <v/>
      </c>
      <c r="F522" s="64"/>
      <c r="G522" s="2"/>
      <c r="H522" s="59" t="str">
        <f t="shared" si="27"/>
        <v/>
      </c>
      <c r="I522" s="59" t="str">
        <f t="shared" si="28"/>
        <v/>
      </c>
      <c r="J522" s="60" t="str">
        <f t="shared" si="29"/>
        <v/>
      </c>
    </row>
    <row r="523" spans="1:10" ht="17.25" customHeight="1" x14ac:dyDescent="0.2">
      <c r="A523" s="2"/>
      <c r="B523" s="22" t="str">
        <f>IF(ISNUMBER(D523),MAX($B$29:B522)+1,"")</f>
        <v/>
      </c>
      <c r="C523" s="62"/>
      <c r="D523" s="57"/>
      <c r="E523" s="50" t="str">
        <f>IF(AND(B523="",D523&lt;&gt;""),CONCATENATE("&lt;== ",Language!$B$48),IF(AND(B523&lt;&gt;"",F523&lt;&gt;"",ISNUMBER(F523)=FALSE()),CONCATENATE(Language!$B$48," ==&gt;"),IF(OR(D523="",$E$7=""),"",$E$7)))</f>
        <v/>
      </c>
      <c r="F523" s="64"/>
      <c r="G523" s="2"/>
      <c r="H523" s="59" t="str">
        <f t="shared" si="27"/>
        <v/>
      </c>
      <c r="I523" s="59" t="str">
        <f t="shared" si="28"/>
        <v/>
      </c>
      <c r="J523" s="60" t="str">
        <f t="shared" si="29"/>
        <v/>
      </c>
    </row>
    <row r="524" spans="1:10" ht="17.25" customHeight="1" x14ac:dyDescent="0.2">
      <c r="A524" s="2"/>
      <c r="B524" s="22" t="str">
        <f>IF(ISNUMBER(D524),MAX($B$29:B523)+1,"")</f>
        <v/>
      </c>
      <c r="C524" s="62"/>
      <c r="D524" s="57"/>
      <c r="E524" s="50" t="str">
        <f>IF(AND(B524="",D524&lt;&gt;""),CONCATENATE("&lt;== ",Language!$B$48),IF(AND(B524&lt;&gt;"",F524&lt;&gt;"",ISNUMBER(F524)=FALSE()),CONCATENATE(Language!$B$48," ==&gt;"),IF(OR(D524="",$E$7=""),"",$E$7)))</f>
        <v/>
      </c>
      <c r="F524" s="64"/>
      <c r="G524" s="2"/>
      <c r="H524" s="59" t="str">
        <f t="shared" si="27"/>
        <v/>
      </c>
      <c r="I524" s="59" t="str">
        <f t="shared" si="28"/>
        <v/>
      </c>
      <c r="J524" s="60" t="str">
        <f t="shared" si="29"/>
        <v/>
      </c>
    </row>
    <row r="525" spans="1:10" ht="17.25" customHeight="1" x14ac:dyDescent="0.2">
      <c r="A525" s="2"/>
      <c r="B525" s="22" t="str">
        <f>IF(ISNUMBER(D525),MAX($B$29:B524)+1,"")</f>
        <v/>
      </c>
      <c r="C525" s="62"/>
      <c r="D525" s="57"/>
      <c r="E525" s="50" t="str">
        <f>IF(AND(B525="",D525&lt;&gt;""),CONCATENATE("&lt;== ",Language!$B$48),IF(AND(B525&lt;&gt;"",F525&lt;&gt;"",ISNUMBER(F525)=FALSE()),CONCATENATE(Language!$B$48," ==&gt;"),IF(OR(D525="",$E$7=""),"",$E$7)))</f>
        <v/>
      </c>
      <c r="F525" s="64"/>
      <c r="G525" s="2"/>
      <c r="H525" s="59" t="str">
        <f t="shared" si="27"/>
        <v/>
      </c>
      <c r="I525" s="59" t="str">
        <f t="shared" si="28"/>
        <v/>
      </c>
      <c r="J525" s="60" t="str">
        <f t="shared" si="29"/>
        <v/>
      </c>
    </row>
    <row r="526" spans="1:10" ht="17.25" customHeight="1" x14ac:dyDescent="0.2">
      <c r="A526" s="2"/>
      <c r="B526" s="22" t="str">
        <f>IF(ISNUMBER(D526),MAX($B$29:B525)+1,"")</f>
        <v/>
      </c>
      <c r="C526" s="62"/>
      <c r="D526" s="57"/>
      <c r="E526" s="50" t="str">
        <f>IF(AND(B526="",D526&lt;&gt;""),CONCATENATE("&lt;== ",Language!$B$48),IF(AND(B526&lt;&gt;"",F526&lt;&gt;"",ISNUMBER(F526)=FALSE()),CONCATENATE(Language!$B$48," ==&gt;"),IF(OR(D526="",$E$7=""),"",$E$7)))</f>
        <v/>
      </c>
      <c r="F526" s="64"/>
      <c r="G526" s="2"/>
      <c r="H526" s="59" t="str">
        <f t="shared" si="27"/>
        <v/>
      </c>
      <c r="I526" s="59" t="str">
        <f t="shared" si="28"/>
        <v/>
      </c>
      <c r="J526" s="60" t="str">
        <f t="shared" si="29"/>
        <v/>
      </c>
    </row>
    <row r="527" spans="1:10" ht="17.25" customHeight="1" x14ac:dyDescent="0.2">
      <c r="A527" s="2"/>
      <c r="B527" s="22" t="str">
        <f>IF(ISNUMBER(D527),MAX($B$29:B526)+1,"")</f>
        <v/>
      </c>
      <c r="C527" s="62"/>
      <c r="D527" s="57"/>
      <c r="E527" s="50" t="str">
        <f>IF(AND(B527="",D527&lt;&gt;""),CONCATENATE("&lt;== ",Language!$B$48),IF(AND(B527&lt;&gt;"",F527&lt;&gt;"",ISNUMBER(F527)=FALSE()),CONCATENATE(Language!$B$48," ==&gt;"),IF(OR(D527="",$E$7=""),"",$E$7)))</f>
        <v/>
      </c>
      <c r="F527" s="64"/>
      <c r="G527" s="2"/>
      <c r="H527" s="59" t="str">
        <f t="shared" si="27"/>
        <v/>
      </c>
      <c r="I527" s="59" t="str">
        <f t="shared" si="28"/>
        <v/>
      </c>
      <c r="J527" s="60" t="str">
        <f t="shared" si="29"/>
        <v/>
      </c>
    </row>
    <row r="528" spans="1:10" ht="17.25" customHeight="1" thickBot="1" x14ac:dyDescent="0.25">
      <c r="A528" s="2"/>
      <c r="B528" s="23" t="str">
        <f>IF(ISNUMBER(D528),MAX($B$29:B527)+1,"")</f>
        <v/>
      </c>
      <c r="C528" s="63"/>
      <c r="D528" s="58"/>
      <c r="E528" s="52" t="str">
        <f>IF(AND(B528="",D528&lt;&gt;""),CONCATENATE("&lt;== ",Language!$B$48),IF(AND(B528&lt;&gt;"",F528&lt;&gt;"",ISNUMBER(F528)=FALSE()),CONCATENATE(Language!$B$48," ==&gt;"),IF(OR(D528="",$E$7=""),"",$E$7)))</f>
        <v/>
      </c>
      <c r="F528" s="125"/>
      <c r="G528" s="2"/>
      <c r="H528" s="59" t="str">
        <f t="shared" si="27"/>
        <v/>
      </c>
      <c r="I528" s="59" t="str">
        <f t="shared" si="28"/>
        <v/>
      </c>
      <c r="J528" s="60" t="str">
        <f t="shared" si="29"/>
        <v/>
      </c>
    </row>
    <row r="529" spans="1:10" ht="8.25" customHeight="1" x14ac:dyDescent="0.2">
      <c r="A529" s="2"/>
      <c r="B529" s="32"/>
      <c r="C529" s="32"/>
      <c r="D529" s="53"/>
      <c r="E529" s="53"/>
      <c r="F529" s="53"/>
      <c r="G529" s="2"/>
      <c r="H529" s="60">
        <f>SUM(H29:H528)</f>
        <v>0</v>
      </c>
      <c r="I529" s="60">
        <f>SUM(I29:I528)</f>
        <v>0</v>
      </c>
      <c r="J529" s="60">
        <f>SQRT(SUM(J29:J528))</f>
        <v>0</v>
      </c>
    </row>
    <row r="530" spans="1:10" ht="17.25" hidden="1" customHeight="1" x14ac:dyDescent="0.2"/>
    <row r="531" spans="1:10" ht="17.25" hidden="1" customHeight="1" x14ac:dyDescent="0.2"/>
    <row r="532" spans="1:10" ht="17.25" hidden="1" customHeight="1" x14ac:dyDescent="0.2"/>
    <row r="533" spans="1:10" ht="17.25" hidden="1" customHeight="1" x14ac:dyDescent="0.2"/>
    <row r="534" spans="1:10" ht="17.25" hidden="1" customHeight="1" x14ac:dyDescent="0.2"/>
    <row r="535" spans="1:10" ht="17.25" hidden="1" customHeight="1" x14ac:dyDescent="0.2"/>
    <row r="536" spans="1:10" ht="17.25" hidden="1" customHeight="1" x14ac:dyDescent="0.2"/>
    <row r="537" spans="1:10" ht="17.25" hidden="1" customHeight="1" x14ac:dyDescent="0.2"/>
    <row r="538" spans="1:10" ht="17.25" hidden="1" customHeight="1" x14ac:dyDescent="0.2"/>
    <row r="539" spans="1:10" ht="17.25" hidden="1" customHeight="1" x14ac:dyDescent="0.2"/>
    <row r="540" spans="1:10" ht="17.25" hidden="1" customHeight="1" x14ac:dyDescent="0.2"/>
  </sheetData>
  <sheetProtection password="8F37" sheet="1" objects="1" scenarios="1"/>
  <mergeCells count="5">
    <mergeCell ref="B4:F4"/>
    <mergeCell ref="B25:D25"/>
    <mergeCell ref="B2:D2"/>
    <mergeCell ref="B3:D3"/>
    <mergeCell ref="E3:F3"/>
  </mergeCells>
  <phoneticPr fontId="0" type="noConversion"/>
  <conditionalFormatting sqref="E26 E19">
    <cfRule type="cellIs" dxfId="2" priority="2" stopIfTrue="1" operator="greaterThan">
      <formula>$E$9</formula>
    </cfRule>
  </conditionalFormatting>
  <conditionalFormatting sqref="F19">
    <cfRule type="cellIs" dxfId="1" priority="3" stopIfTrue="1" operator="equal">
      <formula>$H$19</formula>
    </cfRule>
  </conditionalFormatting>
  <conditionalFormatting sqref="F26">
    <cfRule type="cellIs" dxfId="0" priority="1" stopIfTrue="1" operator="equal">
      <formula>$H$19</formula>
    </cfRule>
  </conditionalFormatting>
  <pageMargins left="0.43307086614173229" right="0.35433070866141736" top="0.35433070866141736" bottom="0.35433070866141736" header="0.19685039370078741" footer="0.23622047244094491"/>
  <pageSetup paperSize="9" scale="80" fitToHeight="3" orientation="portrait"/>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8"/>
  <sheetViews>
    <sheetView zoomScale="90" zoomScaleNormal="90" workbookViewId="0">
      <pane xSplit="4" ySplit="5" topLeftCell="E6" activePane="bottomRight" state="frozen"/>
      <selection pane="topRight" activeCell="E1" sqref="E1"/>
      <selection pane="bottomLeft" activeCell="A6" sqref="A6"/>
      <selection pane="bottomRight" activeCell="E60" sqref="E60"/>
    </sheetView>
  </sheetViews>
  <sheetFormatPr defaultColWidth="0" defaultRowHeight="12.75" zeroHeight="1" x14ac:dyDescent="0.2"/>
  <cols>
    <col min="1" max="1" width="1.5703125" style="33" customWidth="1"/>
    <col min="2" max="25" width="35.7109375" style="33" customWidth="1"/>
    <col min="26" max="26" width="1.5703125" style="33" customWidth="1"/>
    <col min="27" max="16384" width="0" style="33" hidden="1"/>
  </cols>
  <sheetData>
    <row r="1" spans="1:26" ht="8.25" customHeight="1" thickBot="1" x14ac:dyDescent="0.25">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row>
    <row r="2" spans="1:26" s="3" customFormat="1" ht="21.95" customHeight="1" x14ac:dyDescent="0.2">
      <c r="A2" s="117"/>
      <c r="B2" s="135" t="str">
        <f>Data!B1</f>
        <v>Uncertainty Calculation-Factors 500.xls</v>
      </c>
      <c r="C2" s="136"/>
      <c r="D2" s="136"/>
      <c r="E2" s="115"/>
      <c r="F2" s="115"/>
      <c r="G2" s="118"/>
      <c r="H2" s="118"/>
      <c r="I2" s="118"/>
      <c r="J2" s="118"/>
      <c r="K2" s="118"/>
      <c r="L2" s="118"/>
      <c r="M2" s="118"/>
      <c r="N2" s="118"/>
      <c r="O2" s="118"/>
      <c r="P2" s="118"/>
      <c r="Q2" s="118"/>
      <c r="R2" s="118"/>
      <c r="S2" s="118"/>
      <c r="T2" s="118"/>
      <c r="U2" s="118"/>
      <c r="V2" s="118"/>
      <c r="W2" s="118"/>
      <c r="X2" s="118"/>
      <c r="Y2" s="119"/>
      <c r="Z2" s="117"/>
    </row>
    <row r="3" spans="1:26" s="3" customFormat="1" ht="35.1" customHeight="1" thickBot="1" x14ac:dyDescent="0.2">
      <c r="A3" s="117"/>
      <c r="B3" s="147" t="str">
        <f>CONCATENATE("- ",Data!B2,CHAR(10),"- ",Language!B9," : Language")</f>
        <v>- Verzija: 1.3a  - Oct 2013
- List : Language</v>
      </c>
      <c r="C3" s="148"/>
      <c r="D3" s="148"/>
      <c r="E3" s="149"/>
      <c r="F3" s="149"/>
      <c r="G3" s="120"/>
      <c r="H3" s="120"/>
      <c r="I3" s="120"/>
      <c r="J3" s="120"/>
      <c r="K3" s="120"/>
      <c r="L3" s="120"/>
      <c r="M3" s="120"/>
      <c r="N3" s="120"/>
      <c r="O3" s="120"/>
      <c r="P3" s="120"/>
      <c r="Q3" s="120"/>
      <c r="R3" s="120"/>
      <c r="S3" s="120"/>
      <c r="T3" s="120"/>
      <c r="U3" s="120"/>
      <c r="V3" s="120"/>
      <c r="W3" s="120"/>
      <c r="X3" s="120"/>
      <c r="Y3" s="121"/>
      <c r="Z3" s="117"/>
    </row>
    <row r="4" spans="1:26" ht="44.25" customHeight="1" x14ac:dyDescent="0.2">
      <c r="A4" s="117"/>
      <c r="B4" s="183" t="str">
        <f>CONCATENATE("Select the required language in cel B5.",CHAR(10),"If a translation does not exist yet, english is used.",CHAR(10),"The required translation can be entered in column E..X.")</f>
        <v>Select the required language in cel B5.
If a translation does not exist yet, english is used.
The required translation can be entered in column E..X.</v>
      </c>
      <c r="C4" s="184"/>
      <c r="D4" s="184"/>
      <c r="E4" s="184"/>
      <c r="F4" s="184"/>
      <c r="G4" s="184"/>
      <c r="H4" s="184"/>
      <c r="I4" s="184"/>
      <c r="J4" s="184"/>
      <c r="K4" s="184"/>
      <c r="L4" s="184"/>
      <c r="M4" s="184"/>
      <c r="N4" s="184"/>
      <c r="O4" s="184"/>
      <c r="P4" s="184"/>
      <c r="Q4" s="184"/>
      <c r="R4" s="184"/>
      <c r="S4" s="184"/>
      <c r="T4" s="184"/>
      <c r="U4" s="184"/>
      <c r="V4" s="184"/>
      <c r="W4" s="184"/>
      <c r="X4" s="184"/>
      <c r="Y4" s="185"/>
      <c r="Z4" s="117"/>
    </row>
    <row r="5" spans="1:26" ht="30" customHeight="1" x14ac:dyDescent="0.2">
      <c r="A5" s="117"/>
      <c r="B5" s="69"/>
      <c r="C5" s="71" t="s">
        <v>88</v>
      </c>
      <c r="D5" s="70" t="s">
        <v>89</v>
      </c>
      <c r="E5" s="126" t="s">
        <v>136</v>
      </c>
      <c r="F5" s="71" t="str">
        <f>INDEX(Data!$C$6:$C$29,COLUMN(Language!F1)-1)</f>
        <v>BG</v>
      </c>
      <c r="G5" s="71" t="str">
        <f>INDEX(Data!$C$6:$C$29,COLUMN(Language!G1)-1)</f>
        <v>ES</v>
      </c>
      <c r="H5" s="71" t="str">
        <f>INDEX(Data!$C$6:$C$29,COLUMN(Language!H1)-1)</f>
        <v>CS</v>
      </c>
      <c r="I5" s="71" t="str">
        <f>INDEX(Data!$C$6:$C$29,COLUMN(Language!I1)-1)</f>
        <v>DA</v>
      </c>
      <c r="J5" s="71" t="str">
        <f>INDEX(Data!$C$6:$C$29,COLUMN(Language!J1)-1)</f>
        <v>DE</v>
      </c>
      <c r="K5" s="71" t="str">
        <f>INDEX(Data!$C$6:$C$29,COLUMN(Language!K1)-1)</f>
        <v>ET</v>
      </c>
      <c r="L5" s="71" t="str">
        <f>INDEX(Data!$C$6:$C$29,COLUMN(Language!L1)-1)</f>
        <v>EL</v>
      </c>
      <c r="M5" s="71" t="str">
        <f>INDEX(Data!$C$6:$C$29,COLUMN(Language!M1)-1)</f>
        <v>FR</v>
      </c>
      <c r="N5" s="71" t="str">
        <f>INDEX(Data!$C$6:$C$29,COLUMN(Language!N1)-1)</f>
        <v>GA</v>
      </c>
      <c r="O5" s="71" t="str">
        <f>INDEX(Data!$C$6:$C$29,COLUMN(Language!O1)-1)</f>
        <v>IT</v>
      </c>
      <c r="P5" s="71" t="str">
        <f>INDEX(Data!$C$6:$C$29,COLUMN(Language!P1)-1)</f>
        <v>LV</v>
      </c>
      <c r="Q5" s="71" t="str">
        <f>INDEX(Data!$C$6:$C$29,COLUMN(Language!Q1)-1)</f>
        <v>LT</v>
      </c>
      <c r="R5" s="71" t="str">
        <f>INDEX(Data!$C$6:$C$29,COLUMN(Language!R1)-1)</f>
        <v>HU</v>
      </c>
      <c r="S5" s="71" t="str">
        <f>INDEX(Data!$C$6:$C$29,COLUMN(Language!S1)-1)</f>
        <v>MT</v>
      </c>
      <c r="T5" s="71" t="str">
        <f>INDEX(Data!$C$6:$C$29,COLUMN(Language!T1)-1)</f>
        <v>PL</v>
      </c>
      <c r="U5" s="71" t="str">
        <f>INDEX(Data!$C$6:$C$29,COLUMN(Language!U1)-1)</f>
        <v>PT</v>
      </c>
      <c r="V5" s="71" t="str">
        <f>INDEX(Data!$C$6:$C$29,COLUMN(Language!V1)-1)</f>
        <v>RO</v>
      </c>
      <c r="W5" s="71" t="str">
        <f>INDEX(Data!$C$6:$C$29,COLUMN(Language!W1)-1)</f>
        <v>SK</v>
      </c>
      <c r="X5" s="127" t="str">
        <f>INDEX(Data!$C$6:$C$29,COLUMN(Language!X1)-1)</f>
        <v>FI</v>
      </c>
      <c r="Y5" s="72" t="str">
        <f>INDEX(Data!$C$6:$C$29,COLUMN(Language!Y1)-1)</f>
        <v>SV</v>
      </c>
      <c r="Z5" s="117"/>
    </row>
    <row r="6" spans="1:26" x14ac:dyDescent="0.2">
      <c r="A6" s="117"/>
      <c r="B6" s="73" t="str">
        <f>IF(INDEX(C6:Y6,Data!$C$5)&lt;&gt;"",INDEX(C6:Y6,Data!$C$5),IF(INDEX(C6:Y6,2)&lt;&gt;"",INDEX(C6:Y6,2),""))</f>
        <v>Jezik</v>
      </c>
      <c r="C6" s="74" t="s">
        <v>8</v>
      </c>
      <c r="D6" s="75" t="s">
        <v>9</v>
      </c>
      <c r="E6" s="76" t="s">
        <v>137</v>
      </c>
      <c r="F6" s="76"/>
      <c r="G6" s="76"/>
      <c r="H6" s="76"/>
      <c r="I6" s="76"/>
      <c r="J6" s="76"/>
      <c r="K6" s="76"/>
      <c r="L6" s="76"/>
      <c r="M6" s="76"/>
      <c r="N6" s="76"/>
      <c r="O6" s="76"/>
      <c r="P6" s="76"/>
      <c r="Q6" s="76"/>
      <c r="R6" s="76"/>
      <c r="S6" s="76"/>
      <c r="T6" s="76"/>
      <c r="U6" s="76"/>
      <c r="V6" s="76"/>
      <c r="W6" s="76"/>
      <c r="X6" s="128"/>
      <c r="Y6" s="77"/>
      <c r="Z6" s="122"/>
    </row>
    <row r="7" spans="1:26" x14ac:dyDescent="0.2">
      <c r="A7" s="117"/>
      <c r="B7" s="78" t="str">
        <f>IF(INDEX(C7:Y7,Data!$C$5)&lt;&gt;"",INDEX(C7:Y7,Data!$C$5),IF(INDEX(C7:Y7,2)&lt;&gt;"",INDEX(C7:Y7,2),""))</f>
        <v>Ime</v>
      </c>
      <c r="C7" s="79" t="s">
        <v>71</v>
      </c>
      <c r="D7" s="80" t="s">
        <v>70</v>
      </c>
      <c r="E7" s="81" t="s">
        <v>138</v>
      </c>
      <c r="F7" s="81"/>
      <c r="G7" s="81"/>
      <c r="H7" s="81"/>
      <c r="I7" s="81"/>
      <c r="J7" s="81"/>
      <c r="K7" s="81"/>
      <c r="L7" s="81"/>
      <c r="M7" s="81"/>
      <c r="N7" s="81"/>
      <c r="O7" s="81"/>
      <c r="P7" s="81"/>
      <c r="Q7" s="81"/>
      <c r="R7" s="81"/>
      <c r="S7" s="81"/>
      <c r="T7" s="81"/>
      <c r="U7" s="81"/>
      <c r="V7" s="81"/>
      <c r="W7" s="81"/>
      <c r="X7" s="129"/>
      <c r="Y7" s="82"/>
      <c r="Z7" s="123"/>
    </row>
    <row r="8" spans="1:26" x14ac:dyDescent="0.2">
      <c r="A8" s="117"/>
      <c r="B8" s="78" t="str">
        <f>IF(INDEX(C8:Y8,Data!$C$5)&lt;&gt;"",INDEX(C8:Y8,Data!$C$5),IF(INDEX(C8:Y8,2)&lt;&gt;"",INDEX(C8:Y8,2),""))</f>
        <v>Verzija</v>
      </c>
      <c r="C8" s="79" t="s">
        <v>41</v>
      </c>
      <c r="D8" s="80" t="s">
        <v>42</v>
      </c>
      <c r="E8" s="81" t="s">
        <v>139</v>
      </c>
      <c r="F8" s="81"/>
      <c r="G8" s="81"/>
      <c r="H8" s="81"/>
      <c r="I8" s="81"/>
      <c r="J8" s="81"/>
      <c r="K8" s="81"/>
      <c r="L8" s="81"/>
      <c r="M8" s="81"/>
      <c r="N8" s="81"/>
      <c r="O8" s="81"/>
      <c r="P8" s="81"/>
      <c r="Q8" s="81"/>
      <c r="R8" s="81"/>
      <c r="S8" s="81"/>
      <c r="T8" s="81"/>
      <c r="U8" s="81"/>
      <c r="V8" s="81"/>
      <c r="W8" s="81"/>
      <c r="X8" s="129"/>
      <c r="Y8" s="82"/>
      <c r="Z8" s="123"/>
    </row>
    <row r="9" spans="1:26" x14ac:dyDescent="0.2">
      <c r="A9" s="117"/>
      <c r="B9" s="78" t="str">
        <f>IF(INDEX(C9:Y9,Data!$C$5)&lt;&gt;"",INDEX(C9:Y9,Data!$C$5),IF(INDEX(C9:Y9,2)&lt;&gt;"",INDEX(C9:Y9,2),""))</f>
        <v>List</v>
      </c>
      <c r="C9" s="79" t="s">
        <v>74</v>
      </c>
      <c r="D9" s="80" t="s">
        <v>75</v>
      </c>
      <c r="E9" s="81" t="s">
        <v>140</v>
      </c>
      <c r="F9" s="81"/>
      <c r="G9" s="81"/>
      <c r="H9" s="81"/>
      <c r="I9" s="81"/>
      <c r="J9" s="81"/>
      <c r="K9" s="81"/>
      <c r="L9" s="81"/>
      <c r="M9" s="81"/>
      <c r="N9" s="81"/>
      <c r="O9" s="81"/>
      <c r="P9" s="81"/>
      <c r="Q9" s="81"/>
      <c r="R9" s="81"/>
      <c r="S9" s="81"/>
      <c r="T9" s="81"/>
      <c r="U9" s="81"/>
      <c r="V9" s="81"/>
      <c r="W9" s="81"/>
      <c r="X9" s="129"/>
      <c r="Y9" s="82"/>
      <c r="Z9" s="123"/>
    </row>
    <row r="10" spans="1:26" ht="25.5" x14ac:dyDescent="0.2">
      <c r="A10" s="117"/>
      <c r="B10" s="78" t="str">
        <f>IF(INDEX(C10:Y10,Data!$C$5)&lt;&gt;"",INDEX(C10:Y10,Data!$C$5),IF(INDEX(C10:Y10,2)&lt;&gt;"",INDEX(C10:Y10,2),""))</f>
        <v>Boja ćelije upućuje na tip informacija</v>
      </c>
      <c r="C10" s="79" t="s">
        <v>66</v>
      </c>
      <c r="D10" s="80" t="s">
        <v>67</v>
      </c>
      <c r="E10" s="81" t="s">
        <v>141</v>
      </c>
      <c r="F10" s="81"/>
      <c r="G10" s="81"/>
      <c r="H10" s="81"/>
      <c r="I10" s="81"/>
      <c r="J10" s="81"/>
      <c r="K10" s="81"/>
      <c r="L10" s="81"/>
      <c r="M10" s="81"/>
      <c r="N10" s="81"/>
      <c r="O10" s="81"/>
      <c r="P10" s="81"/>
      <c r="Q10" s="81"/>
      <c r="R10" s="81"/>
      <c r="S10" s="81"/>
      <c r="T10" s="81"/>
      <c r="U10" s="81"/>
      <c r="V10" s="81"/>
      <c r="W10" s="81"/>
      <c r="X10" s="129"/>
      <c r="Y10" s="82"/>
      <c r="Z10" s="123"/>
    </row>
    <row r="11" spans="1:26" x14ac:dyDescent="0.2">
      <c r="A11" s="117"/>
      <c r="B11" s="78" t="str">
        <f>IF(INDEX(C11:Y11,Data!$C$5)&lt;&gt;"",INDEX(C11:Y11,Data!$C$5),IF(INDEX(C11:Y11,2)&lt;&gt;"",INDEX(C11:Y11,2),""))</f>
        <v>Općenite informacije</v>
      </c>
      <c r="C11" s="79" t="s">
        <v>68</v>
      </c>
      <c r="D11" s="80" t="s">
        <v>69</v>
      </c>
      <c r="E11" s="81" t="s">
        <v>142</v>
      </c>
      <c r="F11" s="81"/>
      <c r="G11" s="81"/>
      <c r="H11" s="81"/>
      <c r="I11" s="81"/>
      <c r="J11" s="81"/>
      <c r="K11" s="81"/>
      <c r="L11" s="81"/>
      <c r="M11" s="81"/>
      <c r="N11" s="81"/>
      <c r="O11" s="81"/>
      <c r="P11" s="81"/>
      <c r="Q11" s="81"/>
      <c r="R11" s="81"/>
      <c r="S11" s="81"/>
      <c r="T11" s="81"/>
      <c r="U11" s="81"/>
      <c r="V11" s="81"/>
      <c r="W11" s="81"/>
      <c r="X11" s="129"/>
      <c r="Y11" s="82"/>
      <c r="Z11" s="123"/>
    </row>
    <row r="12" spans="1:26" x14ac:dyDescent="0.2">
      <c r="A12" s="117"/>
      <c r="B12" s="78" t="str">
        <f>IF(INDEX(C12:Y12,Data!$C$5)&lt;&gt;"",INDEX(C12:Y12,Data!$C$5),IF(INDEX(C12:Y12,2)&lt;&gt;"",INDEX(C12:Y12,2),""))</f>
        <v>Upute za korištenje</v>
      </c>
      <c r="C12" s="79" t="s">
        <v>58</v>
      </c>
      <c r="D12" s="80" t="s">
        <v>59</v>
      </c>
      <c r="E12" s="81" t="s">
        <v>143</v>
      </c>
      <c r="F12" s="81"/>
      <c r="G12" s="81"/>
      <c r="H12" s="81"/>
      <c r="I12" s="81"/>
      <c r="J12" s="81"/>
      <c r="K12" s="81"/>
      <c r="L12" s="81"/>
      <c r="M12" s="81"/>
      <c r="N12" s="81"/>
      <c r="O12" s="81"/>
      <c r="P12" s="81"/>
      <c r="Q12" s="81"/>
      <c r="R12" s="81"/>
      <c r="S12" s="81"/>
      <c r="T12" s="81"/>
      <c r="U12" s="81"/>
      <c r="V12" s="81"/>
      <c r="W12" s="81"/>
      <c r="X12" s="129"/>
      <c r="Y12" s="82"/>
      <c r="Z12" s="123"/>
    </row>
    <row r="13" spans="1:26" x14ac:dyDescent="0.2">
      <c r="A13" s="117"/>
      <c r="B13" s="78" t="str">
        <f>IF(INDEX(C13:Y13,Data!$C$5)&lt;&gt;"",INDEX(C13:Y13,Data!$C$5),IF(INDEX(C13:Y13,2)&lt;&gt;"",INDEX(C13:Y13,2),""))</f>
        <v>Obavezan unos</v>
      </c>
      <c r="C13" s="79" t="s">
        <v>61</v>
      </c>
      <c r="D13" s="80" t="s">
        <v>60</v>
      </c>
      <c r="E13" s="134" t="s">
        <v>167</v>
      </c>
      <c r="F13" s="81"/>
      <c r="G13" s="81"/>
      <c r="H13" s="81"/>
      <c r="I13" s="81"/>
      <c r="J13" s="81"/>
      <c r="K13" s="81"/>
      <c r="L13" s="81"/>
      <c r="M13" s="81"/>
      <c r="N13" s="81"/>
      <c r="O13" s="81"/>
      <c r="P13" s="81"/>
      <c r="Q13" s="81"/>
      <c r="R13" s="81"/>
      <c r="S13" s="81"/>
      <c r="T13" s="81"/>
      <c r="U13" s="81"/>
      <c r="V13" s="81"/>
      <c r="W13" s="81"/>
      <c r="X13" s="129"/>
      <c r="Y13" s="82"/>
      <c r="Z13" s="123"/>
    </row>
    <row r="14" spans="1:26" x14ac:dyDescent="0.2">
      <c r="A14" s="117"/>
      <c r="B14" s="78" t="str">
        <f>IF(INDEX(C14:Y14,Data!$C$5)&lt;&gt;"",INDEX(C14:Y14,Data!$C$5),IF(INDEX(C14:Y14,2)&lt;&gt;"",INDEX(C14:Y14,2),""))</f>
        <v>Unos nije obavezan</v>
      </c>
      <c r="C14" s="79" t="s">
        <v>62</v>
      </c>
      <c r="D14" s="80" t="s">
        <v>63</v>
      </c>
      <c r="E14" s="81" t="s">
        <v>179</v>
      </c>
      <c r="F14" s="81"/>
      <c r="G14" s="81"/>
      <c r="H14" s="81"/>
      <c r="I14" s="81"/>
      <c r="J14" s="81"/>
      <c r="K14" s="81"/>
      <c r="L14" s="81"/>
      <c r="M14" s="81"/>
      <c r="N14" s="81"/>
      <c r="O14" s="81"/>
      <c r="P14" s="81"/>
      <c r="Q14" s="81"/>
      <c r="R14" s="81"/>
      <c r="S14" s="81"/>
      <c r="T14" s="81"/>
      <c r="U14" s="81"/>
      <c r="V14" s="81"/>
      <c r="W14" s="81"/>
      <c r="X14" s="129"/>
      <c r="Y14" s="82"/>
      <c r="Z14" s="123"/>
    </row>
    <row r="15" spans="1:26" x14ac:dyDescent="0.2">
      <c r="A15" s="117"/>
      <c r="B15" s="78" t="str">
        <f>IF(INDEX(C15:Y15,Data!$C$5)&lt;&gt;"",INDEX(C15:Y15,Data!$C$5),IF(INDEX(C15:Y15,2)&lt;&gt;"",INDEX(C15:Y15,2),""))</f>
        <v>Relevantne izračunate informacije</v>
      </c>
      <c r="C15" s="79" t="s">
        <v>64</v>
      </c>
      <c r="D15" s="80" t="s">
        <v>65</v>
      </c>
      <c r="E15" s="81" t="s">
        <v>180</v>
      </c>
      <c r="F15" s="81"/>
      <c r="G15" s="81"/>
      <c r="H15" s="81"/>
      <c r="I15" s="81"/>
      <c r="J15" s="81"/>
      <c r="K15" s="81"/>
      <c r="L15" s="81"/>
      <c r="M15" s="81"/>
      <c r="N15" s="81"/>
      <c r="O15" s="81"/>
      <c r="P15" s="81"/>
      <c r="Q15" s="81"/>
      <c r="R15" s="81"/>
      <c r="S15" s="81"/>
      <c r="T15" s="81"/>
      <c r="U15" s="81"/>
      <c r="V15" s="81"/>
      <c r="W15" s="81"/>
      <c r="X15" s="129"/>
      <c r="Y15" s="82"/>
      <c r="Z15" s="123"/>
    </row>
    <row r="16" spans="1:26" x14ac:dyDescent="0.2">
      <c r="A16" s="117"/>
      <c r="B16" s="78" t="str">
        <f>IF(INDEX(C16:Y16,Data!$C$5)&lt;&gt;"",INDEX(C16:Y16,Data!$C$5),IF(INDEX(C16:Y16,2)&lt;&gt;"",INDEX(C16:Y16,2),""))</f>
        <v>Nesigurnost faktora proračuna</v>
      </c>
      <c r="C16" s="83" t="s">
        <v>121</v>
      </c>
      <c r="D16" s="84" t="s">
        <v>110</v>
      </c>
      <c r="E16" s="81" t="s">
        <v>181</v>
      </c>
      <c r="F16" s="81"/>
      <c r="G16" s="81"/>
      <c r="H16" s="81"/>
      <c r="I16" s="81"/>
      <c r="J16" s="81"/>
      <c r="K16" s="81"/>
      <c r="L16" s="81"/>
      <c r="M16" s="81"/>
      <c r="N16" s="81"/>
      <c r="O16" s="81"/>
      <c r="P16" s="81"/>
      <c r="Q16" s="81"/>
      <c r="R16" s="81"/>
      <c r="S16" s="81"/>
      <c r="T16" s="81"/>
      <c r="U16" s="81"/>
      <c r="V16" s="81"/>
      <c r="W16" s="81"/>
      <c r="X16" s="129"/>
      <c r="Y16" s="82"/>
      <c r="Z16" s="123"/>
    </row>
    <row r="17" spans="1:26" x14ac:dyDescent="0.2">
      <c r="A17" s="117"/>
      <c r="B17" s="78" t="str">
        <f>IF(INDEX(C17:Y17,Data!$C$5)&lt;&gt;"",INDEX(C17:Y17,Data!$C$5),IF(INDEX(C17:Y17,2)&lt;&gt;"",INDEX(C17:Y17,2),""))</f>
        <v>Emisijski faktor</v>
      </c>
      <c r="C17" s="85" t="s">
        <v>4</v>
      </c>
      <c r="D17" s="80" t="s">
        <v>10</v>
      </c>
      <c r="E17" s="81" t="s">
        <v>144</v>
      </c>
      <c r="F17" s="81"/>
      <c r="G17" s="81"/>
      <c r="H17" s="81"/>
      <c r="I17" s="81"/>
      <c r="J17" s="81"/>
      <c r="K17" s="81"/>
      <c r="L17" s="81"/>
      <c r="M17" s="81"/>
      <c r="N17" s="81"/>
      <c r="O17" s="81"/>
      <c r="P17" s="81"/>
      <c r="Q17" s="81"/>
      <c r="R17" s="81"/>
      <c r="S17" s="81"/>
      <c r="T17" s="81"/>
      <c r="U17" s="81"/>
      <c r="V17" s="81"/>
      <c r="W17" s="81"/>
      <c r="X17" s="129"/>
      <c r="Y17" s="82"/>
      <c r="Z17" s="123"/>
    </row>
    <row r="18" spans="1:26" x14ac:dyDescent="0.2">
      <c r="A18" s="117"/>
      <c r="B18" s="78" t="str">
        <f>IF(INDEX(C18:Y18,Data!$C$5)&lt;&gt;"",INDEX(C18:Y18,Data!$C$5),IF(INDEX(C18:Y18,2)&lt;&gt;"",INDEX(C18:Y18,2),""))</f>
        <v>Donja ogrjevna vrijednost</v>
      </c>
      <c r="C18" s="85" t="s">
        <v>5</v>
      </c>
      <c r="D18" s="80" t="s">
        <v>35</v>
      </c>
      <c r="E18" s="81" t="s">
        <v>182</v>
      </c>
      <c r="F18" s="81"/>
      <c r="G18" s="81"/>
      <c r="H18" s="81"/>
      <c r="I18" s="81"/>
      <c r="J18" s="81"/>
      <c r="K18" s="81"/>
      <c r="L18" s="81"/>
      <c r="M18" s="81"/>
      <c r="N18" s="81"/>
      <c r="O18" s="81"/>
      <c r="P18" s="81"/>
      <c r="Q18" s="81"/>
      <c r="R18" s="81"/>
      <c r="S18" s="81"/>
      <c r="T18" s="81"/>
      <c r="U18" s="81"/>
      <c r="V18" s="81"/>
      <c r="W18" s="81"/>
      <c r="X18" s="129"/>
      <c r="Y18" s="82"/>
      <c r="Z18" s="123"/>
    </row>
    <row r="19" spans="1:26" x14ac:dyDescent="0.2">
      <c r="A19" s="117"/>
      <c r="B19" s="78" t="str">
        <f>IF(INDEX(C19:Y19,Data!$C$5)&lt;&gt;"",INDEX(C19:Y19,Data!$C$5),IF(INDEX(C19:Y19,2)&lt;&gt;"",INDEX(C19:Y19,2),""))</f>
        <v>Udio biomase</v>
      </c>
      <c r="C19" s="85" t="s">
        <v>6</v>
      </c>
      <c r="D19" s="80" t="s">
        <v>11</v>
      </c>
      <c r="E19" s="81" t="s">
        <v>145</v>
      </c>
      <c r="F19" s="81"/>
      <c r="G19" s="81"/>
      <c r="H19" s="81"/>
      <c r="I19" s="81"/>
      <c r="J19" s="81"/>
      <c r="K19" s="81"/>
      <c r="L19" s="81"/>
      <c r="M19" s="81"/>
      <c r="N19" s="81"/>
      <c r="O19" s="81"/>
      <c r="P19" s="81"/>
      <c r="Q19" s="81"/>
      <c r="R19" s="81"/>
      <c r="S19" s="81"/>
      <c r="T19" s="81"/>
      <c r="U19" s="81"/>
      <c r="V19" s="81"/>
      <c r="W19" s="81"/>
      <c r="X19" s="129"/>
      <c r="Y19" s="82"/>
      <c r="Z19" s="123"/>
    </row>
    <row r="20" spans="1:26" x14ac:dyDescent="0.2">
      <c r="A20" s="117"/>
      <c r="B20" s="78" t="str">
        <f>IF(INDEX(C20:Y20,Data!$C$5)&lt;&gt;"",INDEX(C20:Y20,Data!$C$5),IF(INDEX(C20:Y20,2)&lt;&gt;"",INDEX(C20:Y20,2),""))</f>
        <v>Oksidacjski faktor</v>
      </c>
      <c r="C20" s="85" t="s">
        <v>7</v>
      </c>
      <c r="D20" s="80" t="s">
        <v>34</v>
      </c>
      <c r="E20" s="81" t="s">
        <v>146</v>
      </c>
      <c r="F20" s="81"/>
      <c r="G20" s="81"/>
      <c r="H20" s="81"/>
      <c r="I20" s="81"/>
      <c r="J20" s="81"/>
      <c r="K20" s="81"/>
      <c r="L20" s="81"/>
      <c r="M20" s="81"/>
      <c r="N20" s="81"/>
      <c r="O20" s="81"/>
      <c r="P20" s="81"/>
      <c r="Q20" s="81"/>
      <c r="R20" s="81"/>
      <c r="S20" s="81"/>
      <c r="T20" s="81"/>
      <c r="U20" s="81"/>
      <c r="V20" s="81"/>
      <c r="W20" s="81"/>
      <c r="X20" s="129"/>
      <c r="Y20" s="82"/>
      <c r="Z20" s="123"/>
    </row>
    <row r="21" spans="1:26" x14ac:dyDescent="0.2">
      <c r="A21" s="117"/>
      <c r="B21" s="78" t="str">
        <f>IF(INDEX(C21:Y21,Data!$C$5)&lt;&gt;"",INDEX(C21:Y21,Data!$C$5),IF(INDEX(C21:Y21,2)&lt;&gt;"",INDEX(C21:Y21,2),""))</f>
        <v>Sadržaj ugljika</v>
      </c>
      <c r="C21" s="85" t="s">
        <v>72</v>
      </c>
      <c r="D21" s="80" t="s">
        <v>73</v>
      </c>
      <c r="E21" s="81" t="s">
        <v>175</v>
      </c>
      <c r="F21" s="81"/>
      <c r="G21" s="81"/>
      <c r="H21" s="81"/>
      <c r="I21" s="81"/>
      <c r="J21" s="81"/>
      <c r="K21" s="81"/>
      <c r="L21" s="81"/>
      <c r="M21" s="81"/>
      <c r="N21" s="81"/>
      <c r="O21" s="81"/>
      <c r="P21" s="81"/>
      <c r="Q21" s="81"/>
      <c r="R21" s="81"/>
      <c r="S21" s="81"/>
      <c r="T21" s="81"/>
      <c r="U21" s="81"/>
      <c r="V21" s="81"/>
      <c r="W21" s="81"/>
      <c r="X21" s="129"/>
      <c r="Y21" s="82"/>
      <c r="Z21" s="123"/>
    </row>
    <row r="22" spans="1:26" x14ac:dyDescent="0.2">
      <c r="A22" s="117"/>
      <c r="B22" s="78" t="str">
        <f>IF(INDEX(C22:Y22,Data!$C$5)&lt;&gt;"",INDEX(C22:Y22,Data!$C$5),IF(INDEX(C22:Y22,2)&lt;&gt;"",INDEX(C22:Y22,2),""))</f>
        <v>Faktor proračuna</v>
      </c>
      <c r="C22" s="86" t="s">
        <v>120</v>
      </c>
      <c r="D22" s="84" t="s">
        <v>86</v>
      </c>
      <c r="E22" s="81" t="s">
        <v>183</v>
      </c>
      <c r="F22" s="81"/>
      <c r="G22" s="81"/>
      <c r="H22" s="81"/>
      <c r="I22" s="81"/>
      <c r="J22" s="81"/>
      <c r="K22" s="81"/>
      <c r="L22" s="81"/>
      <c r="M22" s="81"/>
      <c r="N22" s="81"/>
      <c r="O22" s="81"/>
      <c r="P22" s="81"/>
      <c r="Q22" s="81"/>
      <c r="R22" s="81"/>
      <c r="S22" s="81"/>
      <c r="T22" s="81"/>
      <c r="U22" s="81"/>
      <c r="V22" s="81"/>
      <c r="W22" s="81"/>
      <c r="X22" s="129"/>
      <c r="Y22" s="82"/>
      <c r="Z22" s="123"/>
    </row>
    <row r="23" spans="1:26" x14ac:dyDescent="0.2">
      <c r="A23" s="117"/>
      <c r="B23" s="78" t="str">
        <f>IF(INDEX(C23:Y23,Data!$C$5)&lt;&gt;"",INDEX(C23:Y23,Data!$C$5),IF(INDEX(C23:Y23,2)&lt;&gt;"",INDEX(C23:Y23,2),""))</f>
        <v>Jedinice</v>
      </c>
      <c r="C23" s="85" t="s">
        <v>0</v>
      </c>
      <c r="D23" s="80" t="s">
        <v>12</v>
      </c>
      <c r="E23" s="81" t="s">
        <v>147</v>
      </c>
      <c r="F23" s="81"/>
      <c r="G23" s="81"/>
      <c r="H23" s="81"/>
      <c r="I23" s="81"/>
      <c r="J23" s="81"/>
      <c r="K23" s="81"/>
      <c r="L23" s="81"/>
      <c r="M23" s="81"/>
      <c r="N23" s="81"/>
      <c r="O23" s="81"/>
      <c r="P23" s="81"/>
      <c r="Q23" s="81"/>
      <c r="R23" s="81"/>
      <c r="S23" s="81"/>
      <c r="T23" s="81"/>
      <c r="U23" s="81"/>
      <c r="V23" s="81"/>
      <c r="W23" s="81"/>
      <c r="X23" s="129"/>
      <c r="Y23" s="82"/>
      <c r="Z23" s="123"/>
    </row>
    <row r="24" spans="1:26" ht="25.5" x14ac:dyDescent="0.2">
      <c r="A24" s="117"/>
      <c r="B24" s="78" t="str">
        <f>IF(INDEX(C24:Y24,Data!$C$5)&lt;&gt;"",INDEX(C24:Y24,Data!$C$5),IF(INDEX(C24:Y24,2)&lt;&gt;"",INDEX(C24:Y24,2),""))</f>
        <v>Zahtjevana nesigurnost za goriva/materijale</v>
      </c>
      <c r="C24" s="85" t="s">
        <v>33</v>
      </c>
      <c r="D24" s="80" t="s">
        <v>38</v>
      </c>
      <c r="E24" s="134" t="s">
        <v>172</v>
      </c>
      <c r="F24" s="81"/>
      <c r="G24" s="81"/>
      <c r="H24" s="81"/>
      <c r="I24" s="81"/>
      <c r="J24" s="81"/>
      <c r="K24" s="81"/>
      <c r="L24" s="81"/>
      <c r="M24" s="81"/>
      <c r="N24" s="81"/>
      <c r="O24" s="81"/>
      <c r="P24" s="81"/>
      <c r="Q24" s="81"/>
      <c r="R24" s="81"/>
      <c r="S24" s="81"/>
      <c r="T24" s="81"/>
      <c r="U24" s="81"/>
      <c r="V24" s="81"/>
      <c r="W24" s="81"/>
      <c r="X24" s="129"/>
      <c r="Y24" s="82"/>
      <c r="Z24" s="123"/>
    </row>
    <row r="25" spans="1:26" x14ac:dyDescent="0.2">
      <c r="A25" s="117"/>
      <c r="B25" s="78" t="str">
        <f>IF(INDEX(C25:Y25,Data!$C$5)&lt;&gt;"",INDEX(C25:Y25,Data!$C$5),IF(INDEX(C25:Y25,2)&lt;&gt;"",INDEX(C25:Y25,2),""))</f>
        <v>Zahtjevana nesigurnost</v>
      </c>
      <c r="C25" s="85" t="str">
        <f>CONCATENATE("Onzekerheidseis ",Data!B15)</f>
        <v xml:space="preserve">Onzekerheidseis </v>
      </c>
      <c r="D25" s="80" t="s">
        <v>13</v>
      </c>
      <c r="E25" s="134" t="s">
        <v>184</v>
      </c>
      <c r="F25" s="81"/>
      <c r="G25" s="81"/>
      <c r="H25" s="81"/>
      <c r="I25" s="81"/>
      <c r="J25" s="81"/>
      <c r="K25" s="81"/>
      <c r="L25" s="81"/>
      <c r="M25" s="81"/>
      <c r="N25" s="81"/>
      <c r="O25" s="81"/>
      <c r="P25" s="81"/>
      <c r="Q25" s="81"/>
      <c r="R25" s="81"/>
      <c r="S25" s="81"/>
      <c r="T25" s="81"/>
      <c r="U25" s="81"/>
      <c r="V25" s="81"/>
      <c r="W25" s="81"/>
      <c r="X25" s="129"/>
      <c r="Y25" s="82"/>
      <c r="Z25" s="123"/>
    </row>
    <row r="26" spans="1:26" x14ac:dyDescent="0.2">
      <c r="A26" s="117"/>
      <c r="B26" s="78" t="str">
        <f>IF(INDEX(C26:Y26,Data!$C$5)&lt;&gt;"",INDEX(C26:Y26,Data!$C$5),IF(INDEX(C26:Y26,2)&lt;&gt;"",INDEX(C26:Y26,2),""))</f>
        <v>Nesigurnost</v>
      </c>
      <c r="C26" s="85" t="s">
        <v>50</v>
      </c>
      <c r="D26" s="80" t="s">
        <v>49</v>
      </c>
      <c r="E26" s="81" t="s">
        <v>148</v>
      </c>
      <c r="F26" s="81"/>
      <c r="G26" s="81"/>
      <c r="H26" s="81"/>
      <c r="I26" s="81"/>
      <c r="J26" s="81"/>
      <c r="K26" s="81"/>
      <c r="L26" s="81"/>
      <c r="M26" s="81"/>
      <c r="N26" s="81"/>
      <c r="O26" s="81"/>
      <c r="P26" s="81"/>
      <c r="Q26" s="81"/>
      <c r="R26" s="81"/>
      <c r="S26" s="81"/>
      <c r="T26" s="81"/>
      <c r="U26" s="81"/>
      <c r="V26" s="81"/>
      <c r="W26" s="81"/>
      <c r="X26" s="129"/>
      <c r="Y26" s="82"/>
      <c r="Z26" s="123"/>
    </row>
    <row r="27" spans="1:26" x14ac:dyDescent="0.2">
      <c r="A27" s="117"/>
      <c r="B27" s="78" t="str">
        <f>IF(INDEX(C27:Y27,Data!$C$5)&lt;&gt;"",INDEX(C27:Y27,Data!$C$5),IF(INDEX(C27:Y27,2)&lt;&gt;"",INDEX(C27:Y27,2),""))</f>
        <v>Prosjek</v>
      </c>
      <c r="C27" s="86" t="s">
        <v>125</v>
      </c>
      <c r="D27" s="84" t="s">
        <v>124</v>
      </c>
      <c r="E27" s="81" t="s">
        <v>149</v>
      </c>
      <c r="F27" s="81"/>
      <c r="G27" s="81"/>
      <c r="H27" s="81"/>
      <c r="I27" s="81"/>
      <c r="J27" s="81"/>
      <c r="K27" s="81"/>
      <c r="L27" s="81"/>
      <c r="M27" s="81"/>
      <c r="N27" s="81"/>
      <c r="O27" s="81"/>
      <c r="P27" s="81"/>
      <c r="Q27" s="81"/>
      <c r="R27" s="81"/>
      <c r="S27" s="81"/>
      <c r="T27" s="81"/>
      <c r="U27" s="81"/>
      <c r="V27" s="81"/>
      <c r="W27" s="81"/>
      <c r="X27" s="129"/>
      <c r="Y27" s="82"/>
      <c r="Z27" s="123"/>
    </row>
    <row r="28" spans="1:26" x14ac:dyDescent="0.2">
      <c r="A28" s="117"/>
      <c r="B28" s="78" t="str">
        <f>IF(INDEX(C28:Y28,Data!$C$5)&lt;&gt;"",INDEX(C28:Y28,Data!$C$5),IF(INDEX(C28:Y28,2)&lt;&gt;"",INDEX(C28:Y28,2),""))</f>
        <v>Ponderirana količina</v>
      </c>
      <c r="C28" s="85" t="s">
        <v>43</v>
      </c>
      <c r="D28" s="80" t="s">
        <v>57</v>
      </c>
      <c r="E28" s="81" t="s">
        <v>165</v>
      </c>
      <c r="F28" s="81"/>
      <c r="G28" s="81"/>
      <c r="H28" s="81"/>
      <c r="I28" s="81"/>
      <c r="J28" s="81"/>
      <c r="K28" s="81"/>
      <c r="L28" s="81"/>
      <c r="M28" s="81"/>
      <c r="N28" s="81"/>
      <c r="O28" s="81"/>
      <c r="P28" s="81"/>
      <c r="Q28" s="81"/>
      <c r="R28" s="81"/>
      <c r="S28" s="81"/>
      <c r="T28" s="81"/>
      <c r="U28" s="81"/>
      <c r="V28" s="81"/>
      <c r="W28" s="81"/>
      <c r="X28" s="129"/>
      <c r="Y28" s="82"/>
      <c r="Z28" s="123"/>
    </row>
    <row r="29" spans="1:26" ht="25.5" x14ac:dyDescent="0.2">
      <c r="A29" s="117"/>
      <c r="B29" s="78" t="str">
        <f>IF(INDEX(C29:Y29,Data!$C$5)&lt;&gt;"",INDEX(C29:Y29,Data!$C$5),IF(INDEX(C29:Y29,2)&lt;&gt;"",INDEX(C29:Y29,2),""))</f>
        <v>Tražena standardna devijacija prosječne vrijednosti</v>
      </c>
      <c r="C29" s="85" t="s">
        <v>39</v>
      </c>
      <c r="D29" s="80" t="s">
        <v>40</v>
      </c>
      <c r="E29" s="81" t="s">
        <v>173</v>
      </c>
      <c r="F29" s="81"/>
      <c r="G29" s="81"/>
      <c r="H29" s="81"/>
      <c r="I29" s="81"/>
      <c r="J29" s="81"/>
      <c r="K29" s="81"/>
      <c r="L29" s="81"/>
      <c r="M29" s="81"/>
      <c r="N29" s="81"/>
      <c r="O29" s="81"/>
      <c r="P29" s="81"/>
      <c r="Q29" s="81"/>
      <c r="R29" s="81"/>
      <c r="S29" s="81"/>
      <c r="T29" s="81"/>
      <c r="U29" s="81"/>
      <c r="V29" s="81"/>
      <c r="W29" s="81"/>
      <c r="X29" s="129"/>
      <c r="Y29" s="82"/>
      <c r="Z29" s="123"/>
    </row>
    <row r="30" spans="1:26" x14ac:dyDescent="0.2">
      <c r="A30" s="117"/>
      <c r="B30" s="78" t="str">
        <f>IF(INDEX(C30:Y30,Data!$C$5)&lt;&gt;"",INDEX(C30:Y30,Data!$C$5),IF(INDEX(C30:Y30,2)&lt;&gt;"",INDEX(C30:Y30,2),""))</f>
        <v>Broj uzoraka</v>
      </c>
      <c r="C30" s="85" t="s">
        <v>51</v>
      </c>
      <c r="D30" s="80" t="s">
        <v>52</v>
      </c>
      <c r="E30" s="81" t="s">
        <v>150</v>
      </c>
      <c r="F30" s="81"/>
      <c r="G30" s="81"/>
      <c r="H30" s="81"/>
      <c r="I30" s="81"/>
      <c r="J30" s="81"/>
      <c r="K30" s="81"/>
      <c r="L30" s="81"/>
      <c r="M30" s="81"/>
      <c r="N30" s="81"/>
      <c r="O30" s="81"/>
      <c r="P30" s="81"/>
      <c r="Q30" s="81"/>
      <c r="R30" s="81"/>
      <c r="S30" s="81"/>
      <c r="T30" s="81"/>
      <c r="U30" s="81"/>
      <c r="V30" s="81"/>
      <c r="W30" s="81"/>
      <c r="X30" s="129"/>
      <c r="Y30" s="82"/>
      <c r="Z30" s="123"/>
    </row>
    <row r="31" spans="1:26" x14ac:dyDescent="0.2">
      <c r="A31" s="117"/>
      <c r="B31" s="78" t="str">
        <f>IF(INDEX(C31:Y31,Data!$C$5)&lt;&gt;"",INDEX(C31:Y31,Data!$C$5),IF(INDEX(C31:Y31,2)&lt;&gt;"",INDEX(C31:Y31,2),""))</f>
        <v>Statistička distribucija</v>
      </c>
      <c r="C31" s="86" t="s">
        <v>127</v>
      </c>
      <c r="D31" s="84" t="s">
        <v>128</v>
      </c>
      <c r="E31" s="81" t="s">
        <v>162</v>
      </c>
      <c r="F31" s="81"/>
      <c r="G31" s="81"/>
      <c r="H31" s="81"/>
      <c r="I31" s="81"/>
      <c r="J31" s="81"/>
      <c r="K31" s="81"/>
      <c r="L31" s="81"/>
      <c r="M31" s="81"/>
      <c r="N31" s="81"/>
      <c r="O31" s="81"/>
      <c r="P31" s="81"/>
      <c r="Q31" s="81"/>
      <c r="R31" s="81"/>
      <c r="S31" s="81"/>
      <c r="T31" s="81"/>
      <c r="U31" s="81"/>
      <c r="V31" s="81"/>
      <c r="W31" s="81"/>
      <c r="X31" s="129"/>
      <c r="Y31" s="82"/>
      <c r="Z31" s="123"/>
    </row>
    <row r="32" spans="1:26" x14ac:dyDescent="0.2">
      <c r="A32" s="117"/>
      <c r="B32" s="78" t="str">
        <f>IF(INDEX(C32:Y32,Data!$C$5)&lt;&gt;"",INDEX(C32:Y32,Data!$C$5),IF(INDEX(C32:Y32,2)&lt;&gt;"",INDEX(C32:Y32,2),""))</f>
        <v>Standardna devijacija</v>
      </c>
      <c r="C32" s="85" t="s">
        <v>1</v>
      </c>
      <c r="D32" s="80" t="s">
        <v>14</v>
      </c>
      <c r="E32" s="81" t="s">
        <v>174</v>
      </c>
      <c r="F32" s="81"/>
      <c r="G32" s="81"/>
      <c r="H32" s="81"/>
      <c r="I32" s="81"/>
      <c r="J32" s="81"/>
      <c r="K32" s="81"/>
      <c r="L32" s="81"/>
      <c r="M32" s="81"/>
      <c r="N32" s="81"/>
      <c r="O32" s="81"/>
      <c r="P32" s="81"/>
      <c r="Q32" s="81"/>
      <c r="R32" s="81"/>
      <c r="S32" s="81"/>
      <c r="T32" s="81"/>
      <c r="U32" s="81"/>
      <c r="V32" s="81"/>
      <c r="W32" s="81"/>
      <c r="X32" s="129"/>
      <c r="Y32" s="82"/>
      <c r="Z32" s="123"/>
    </row>
    <row r="33" spans="1:26" x14ac:dyDescent="0.2">
      <c r="A33" s="117"/>
      <c r="B33" s="78" t="str">
        <f>IF(INDEX(C33:Y33,Data!$C$5)&lt;&gt;"",INDEX(C33:Y33,Data!$C$5),IF(INDEX(C33:Y33,2)&lt;&gt;"",INDEX(C33:Y33,2),""))</f>
        <v>Studentov T faktor</v>
      </c>
      <c r="C33" s="85" t="s">
        <v>15</v>
      </c>
      <c r="D33" s="80" t="s">
        <v>15</v>
      </c>
      <c r="E33" s="81" t="s">
        <v>185</v>
      </c>
      <c r="F33" s="81"/>
      <c r="G33" s="81"/>
      <c r="H33" s="81"/>
      <c r="I33" s="81"/>
      <c r="J33" s="81"/>
      <c r="K33" s="81"/>
      <c r="L33" s="81"/>
      <c r="M33" s="81"/>
      <c r="N33" s="81"/>
      <c r="O33" s="81"/>
      <c r="P33" s="81"/>
      <c r="Q33" s="81"/>
      <c r="R33" s="81"/>
      <c r="S33" s="81"/>
      <c r="T33" s="81"/>
      <c r="U33" s="81"/>
      <c r="V33" s="81"/>
      <c r="W33" s="81"/>
      <c r="X33" s="129"/>
      <c r="Y33" s="82"/>
      <c r="Z33" s="123"/>
    </row>
    <row r="34" spans="1:26" x14ac:dyDescent="0.2">
      <c r="A34" s="117"/>
      <c r="B34" s="78" t="str">
        <f>IF(INDEX(C34:Y34,Data!$C$5)&lt;&gt;"",INDEX(C34:Y34,Data!$C$5),IF(INDEX(C34:Y34,2)&lt;&gt;"",INDEX(C34:Y34,2),""))</f>
        <v>Minimalni broj uzoraka</v>
      </c>
      <c r="C34" s="79" t="s">
        <v>53</v>
      </c>
      <c r="D34" s="80" t="s">
        <v>54</v>
      </c>
      <c r="E34" s="81" t="s">
        <v>151</v>
      </c>
      <c r="F34" s="81"/>
      <c r="G34" s="81"/>
      <c r="H34" s="81"/>
      <c r="I34" s="81"/>
      <c r="J34" s="81"/>
      <c r="K34" s="81"/>
      <c r="L34" s="81"/>
      <c r="M34" s="81"/>
      <c r="N34" s="81"/>
      <c r="O34" s="81"/>
      <c r="P34" s="81"/>
      <c r="Q34" s="81"/>
      <c r="R34" s="81"/>
      <c r="S34" s="81"/>
      <c r="T34" s="81"/>
      <c r="U34" s="81"/>
      <c r="V34" s="81"/>
      <c r="W34" s="81"/>
      <c r="X34" s="129"/>
      <c r="Y34" s="82"/>
      <c r="Z34" s="123"/>
    </row>
    <row r="35" spans="1:26" x14ac:dyDescent="0.2">
      <c r="A35" s="117"/>
      <c r="B35" s="78" t="str">
        <f>IF(INDEX(C35:Y35,Data!$C$5)&lt;&gt;"",INDEX(C35:Y35,Data!$C$5),IF(INDEX(C35:Y35,2)&lt;&gt;"",INDEX(C35:Y35,2),""))</f>
        <v>Preporuka za učestalost analiza</v>
      </c>
      <c r="C35" s="79" t="s">
        <v>2</v>
      </c>
      <c r="D35" s="80" t="s">
        <v>31</v>
      </c>
      <c r="E35" s="81" t="s">
        <v>186</v>
      </c>
      <c r="F35" s="81"/>
      <c r="G35" s="81"/>
      <c r="H35" s="81"/>
      <c r="I35" s="81"/>
      <c r="J35" s="81"/>
      <c r="K35" s="81"/>
      <c r="L35" s="81"/>
      <c r="M35" s="81"/>
      <c r="N35" s="81"/>
      <c r="O35" s="81"/>
      <c r="P35" s="81"/>
      <c r="Q35" s="81"/>
      <c r="R35" s="81"/>
      <c r="S35" s="81"/>
      <c r="T35" s="81"/>
      <c r="U35" s="81"/>
      <c r="V35" s="81"/>
      <c r="W35" s="81"/>
      <c r="X35" s="129"/>
      <c r="Y35" s="82"/>
      <c r="Z35" s="123"/>
    </row>
    <row r="36" spans="1:26" x14ac:dyDescent="0.2">
      <c r="A36" s="117"/>
      <c r="B36" s="78" t="str">
        <f>IF(INDEX(C36:Y36,Data!$C$5)&lt;&gt;"",INDEX(C36:Y36,Data!$C$5),IF(INDEX(C36:Y36,2)&lt;&gt;"",INDEX(C36:Y36,2),""))</f>
        <v>Jednom godišnje</v>
      </c>
      <c r="C36" s="83" t="s">
        <v>82</v>
      </c>
      <c r="D36" s="84" t="s">
        <v>83</v>
      </c>
      <c r="E36" s="81" t="s">
        <v>152</v>
      </c>
      <c r="F36" s="81"/>
      <c r="G36" s="81"/>
      <c r="H36" s="81"/>
      <c r="I36" s="81"/>
      <c r="J36" s="81"/>
      <c r="K36" s="81"/>
      <c r="L36" s="81"/>
      <c r="M36" s="81"/>
      <c r="N36" s="81"/>
      <c r="O36" s="81"/>
      <c r="P36" s="81"/>
      <c r="Q36" s="81"/>
      <c r="R36" s="81"/>
      <c r="S36" s="81"/>
      <c r="T36" s="81"/>
      <c r="U36" s="81"/>
      <c r="V36" s="81"/>
      <c r="W36" s="81"/>
      <c r="X36" s="129"/>
      <c r="Y36" s="82"/>
      <c r="Z36" s="123"/>
    </row>
    <row r="37" spans="1:26" x14ac:dyDescent="0.2">
      <c r="A37" s="117"/>
      <c r="B37" s="78" t="str">
        <f>IF(INDEX(C37:Y37,Data!$C$5)&lt;&gt;"",INDEX(C37:Y37,Data!$C$5),IF(INDEX(C37:Y37,2)&lt;&gt;"",INDEX(C37:Y37,2),""))</f>
        <v>Jednom u 6 mjeseci</v>
      </c>
      <c r="C37" s="83" t="s">
        <v>85</v>
      </c>
      <c r="D37" s="84" t="s">
        <v>84</v>
      </c>
      <c r="E37" s="81" t="s">
        <v>187</v>
      </c>
      <c r="F37" s="81"/>
      <c r="G37" s="81"/>
      <c r="H37" s="81"/>
      <c r="I37" s="81"/>
      <c r="J37" s="81"/>
      <c r="K37" s="81"/>
      <c r="L37" s="81"/>
      <c r="M37" s="81"/>
      <c r="N37" s="81"/>
      <c r="O37" s="81"/>
      <c r="P37" s="81"/>
      <c r="Q37" s="81"/>
      <c r="R37" s="81"/>
      <c r="S37" s="81"/>
      <c r="T37" s="81"/>
      <c r="U37" s="81"/>
      <c r="V37" s="81"/>
      <c r="W37" s="81"/>
      <c r="X37" s="129"/>
      <c r="Y37" s="82"/>
      <c r="Z37" s="123"/>
    </row>
    <row r="38" spans="1:26" x14ac:dyDescent="0.2">
      <c r="A38" s="117"/>
      <c r="B38" s="78" t="str">
        <f>IF(INDEX(C38:Y38,Data!$C$5)&lt;&gt;"",INDEX(C38:Y38,Data!$C$5),IF(INDEX(C38:Y38,2)&lt;&gt;"",INDEX(C38:Y38,2),""))</f>
        <v>Jednom u 3 mjeseca</v>
      </c>
      <c r="C38" s="79" t="s">
        <v>17</v>
      </c>
      <c r="D38" s="80" t="s">
        <v>23</v>
      </c>
      <c r="E38" s="81" t="s">
        <v>188</v>
      </c>
      <c r="F38" s="81"/>
      <c r="G38" s="81"/>
      <c r="H38" s="81"/>
      <c r="I38" s="81"/>
      <c r="J38" s="81"/>
      <c r="K38" s="81"/>
      <c r="L38" s="81"/>
      <c r="M38" s="81"/>
      <c r="N38" s="81"/>
      <c r="O38" s="81"/>
      <c r="P38" s="81"/>
      <c r="Q38" s="81"/>
      <c r="R38" s="81"/>
      <c r="S38" s="81"/>
      <c r="T38" s="81"/>
      <c r="U38" s="81"/>
      <c r="V38" s="81"/>
      <c r="W38" s="81"/>
      <c r="X38" s="129"/>
      <c r="Y38" s="82"/>
      <c r="Z38" s="123"/>
    </row>
    <row r="39" spans="1:26" x14ac:dyDescent="0.2">
      <c r="A39" s="117"/>
      <c r="B39" s="78" t="str">
        <f>IF(INDEX(C39:Y39,Data!$C$5)&lt;&gt;"",INDEX(C39:Y39,Data!$C$5),IF(INDEX(C39:Y39,2)&lt;&gt;"",INDEX(C39:Y39,2),""))</f>
        <v>Jednom mjesečno</v>
      </c>
      <c r="C39" s="79" t="s">
        <v>18</v>
      </c>
      <c r="D39" s="80" t="s">
        <v>24</v>
      </c>
      <c r="E39" s="81" t="s">
        <v>153</v>
      </c>
      <c r="F39" s="81"/>
      <c r="G39" s="81"/>
      <c r="H39" s="81"/>
      <c r="I39" s="81"/>
      <c r="J39" s="81"/>
      <c r="K39" s="81"/>
      <c r="L39" s="81"/>
      <c r="M39" s="81"/>
      <c r="N39" s="81"/>
      <c r="O39" s="81"/>
      <c r="P39" s="81"/>
      <c r="Q39" s="81"/>
      <c r="R39" s="81"/>
      <c r="S39" s="81"/>
      <c r="T39" s="81"/>
      <c r="U39" s="81"/>
      <c r="V39" s="81"/>
      <c r="W39" s="81"/>
      <c r="X39" s="129"/>
      <c r="Y39" s="82"/>
      <c r="Z39" s="123"/>
    </row>
    <row r="40" spans="1:26" x14ac:dyDescent="0.2">
      <c r="A40" s="117"/>
      <c r="B40" s="78" t="str">
        <f>IF(INDEX(C40:Y40,Data!$C$5)&lt;&gt;"",INDEX(C40:Y40,Data!$C$5),IF(INDEX(C40:Y40,2)&lt;&gt;"",INDEX(C40:Y40,2),""))</f>
        <v>Jednom tjedno</v>
      </c>
      <c r="C40" s="79" t="s">
        <v>19</v>
      </c>
      <c r="D40" s="80" t="s">
        <v>25</v>
      </c>
      <c r="E40" s="81" t="s">
        <v>154</v>
      </c>
      <c r="F40" s="81"/>
      <c r="G40" s="81"/>
      <c r="H40" s="81"/>
      <c r="I40" s="81"/>
      <c r="J40" s="81"/>
      <c r="K40" s="81"/>
      <c r="L40" s="81"/>
      <c r="M40" s="81"/>
      <c r="N40" s="81"/>
      <c r="O40" s="81"/>
      <c r="P40" s="81"/>
      <c r="Q40" s="81"/>
      <c r="R40" s="81"/>
      <c r="S40" s="81"/>
      <c r="T40" s="81"/>
      <c r="U40" s="81"/>
      <c r="V40" s="81"/>
      <c r="W40" s="81"/>
      <c r="X40" s="129"/>
      <c r="Y40" s="82"/>
      <c r="Z40" s="123"/>
    </row>
    <row r="41" spans="1:26" x14ac:dyDescent="0.2">
      <c r="A41" s="117"/>
      <c r="B41" s="78" t="str">
        <f>IF(INDEX(C41:Y41,Data!$C$5)&lt;&gt;"",INDEX(C41:Y41,Data!$C$5),IF(INDEX(C41:Y41,2)&lt;&gt;"",INDEX(C41:Y41,2),""))</f>
        <v>Jednom dnevno</v>
      </c>
      <c r="C41" s="79" t="s">
        <v>20</v>
      </c>
      <c r="D41" s="80" t="s">
        <v>26</v>
      </c>
      <c r="E41" s="81" t="s">
        <v>155</v>
      </c>
      <c r="F41" s="81"/>
      <c r="G41" s="81"/>
      <c r="H41" s="81"/>
      <c r="I41" s="81"/>
      <c r="J41" s="81"/>
      <c r="K41" s="81"/>
      <c r="L41" s="81"/>
      <c r="M41" s="81"/>
      <c r="N41" s="81"/>
      <c r="O41" s="81"/>
      <c r="P41" s="81"/>
      <c r="Q41" s="81"/>
      <c r="R41" s="81"/>
      <c r="S41" s="81"/>
      <c r="T41" s="81"/>
      <c r="U41" s="81"/>
      <c r="V41" s="81"/>
      <c r="W41" s="81"/>
      <c r="X41" s="129"/>
      <c r="Y41" s="82"/>
      <c r="Z41" s="123"/>
    </row>
    <row r="42" spans="1:26" x14ac:dyDescent="0.2">
      <c r="A42" s="117"/>
      <c r="B42" s="78" t="str">
        <f>IF(INDEX(C42:Y42,Data!$C$5)&lt;&gt;"",INDEX(C42:Y42,Data!$C$5),IF(INDEX(C42:Y42,2)&lt;&gt;"",INDEX(C42:Y42,2),""))</f>
        <v>Jednom u smjeni (8 sati)</v>
      </c>
      <c r="C42" s="79" t="s">
        <v>21</v>
      </c>
      <c r="D42" s="80" t="s">
        <v>27</v>
      </c>
      <c r="E42" s="81" t="s">
        <v>156</v>
      </c>
      <c r="F42" s="81"/>
      <c r="G42" s="81"/>
      <c r="H42" s="81"/>
      <c r="I42" s="81"/>
      <c r="J42" s="81"/>
      <c r="K42" s="81"/>
      <c r="L42" s="81"/>
      <c r="M42" s="81"/>
      <c r="N42" s="81"/>
      <c r="O42" s="81"/>
      <c r="P42" s="81"/>
      <c r="Q42" s="81"/>
      <c r="R42" s="81"/>
      <c r="S42" s="81"/>
      <c r="T42" s="81"/>
      <c r="U42" s="81"/>
      <c r="V42" s="81"/>
      <c r="W42" s="81"/>
      <c r="X42" s="129"/>
      <c r="Y42" s="82"/>
      <c r="Z42" s="123"/>
    </row>
    <row r="43" spans="1:26" x14ac:dyDescent="0.2">
      <c r="A43" s="117"/>
      <c r="B43" s="78" t="str">
        <f>IF(INDEX(C43:Y43,Data!$C$5)&lt;&gt;"",INDEX(C43:Y43,Data!$C$5),IF(INDEX(C43:Y43,2)&lt;&gt;"",INDEX(C43:Y43,2),""))</f>
        <v>Jednom na sat</v>
      </c>
      <c r="C43" s="79" t="s">
        <v>22</v>
      </c>
      <c r="D43" s="80" t="s">
        <v>16</v>
      </c>
      <c r="E43" s="81" t="s">
        <v>157</v>
      </c>
      <c r="F43" s="81"/>
      <c r="G43" s="81"/>
      <c r="H43" s="81"/>
      <c r="I43" s="81"/>
      <c r="J43" s="81"/>
      <c r="K43" s="81"/>
      <c r="L43" s="81"/>
      <c r="M43" s="81"/>
      <c r="N43" s="81"/>
      <c r="O43" s="81"/>
      <c r="P43" s="81"/>
      <c r="Q43" s="81"/>
      <c r="R43" s="81"/>
      <c r="S43" s="81"/>
      <c r="T43" s="81"/>
      <c r="U43" s="81"/>
      <c r="V43" s="81"/>
      <c r="W43" s="81"/>
      <c r="X43" s="129"/>
      <c r="Y43" s="82"/>
      <c r="Z43" s="123"/>
    </row>
    <row r="44" spans="1:26" x14ac:dyDescent="0.2">
      <c r="A44" s="117"/>
      <c r="B44" s="78" t="str">
        <f>IF(INDEX(C44:Y44,Data!$C$5)&lt;&gt;"",INDEX(C44:Y44,Data!$C$5),IF(INDEX(C44:Y44,2)&lt;&gt;"",INDEX(C44:Y44,2),""))</f>
        <v>Datum</v>
      </c>
      <c r="C44" s="79" t="s">
        <v>3</v>
      </c>
      <c r="D44" s="80" t="s">
        <v>28</v>
      </c>
      <c r="E44" s="81" t="s">
        <v>3</v>
      </c>
      <c r="F44" s="81"/>
      <c r="G44" s="81"/>
      <c r="H44" s="81"/>
      <c r="I44" s="81"/>
      <c r="J44" s="81"/>
      <c r="K44" s="81"/>
      <c r="L44" s="81"/>
      <c r="M44" s="81"/>
      <c r="N44" s="81"/>
      <c r="O44" s="81"/>
      <c r="P44" s="81"/>
      <c r="Q44" s="81"/>
      <c r="R44" s="81"/>
      <c r="S44" s="81"/>
      <c r="T44" s="81"/>
      <c r="U44" s="81"/>
      <c r="V44" s="81"/>
      <c r="W44" s="81"/>
      <c r="X44" s="129"/>
      <c r="Y44" s="82"/>
      <c r="Z44" s="123"/>
    </row>
    <row r="45" spans="1:26" x14ac:dyDescent="0.2">
      <c r="A45" s="117"/>
      <c r="B45" s="78" t="str">
        <f>IF(INDEX(C45:Y45,Data!$C$5)&lt;&gt;"",INDEX(C45:Y45,Data!$C$5),IF(INDEX(C45:Y45,2)&lt;&gt;"",INDEX(C45:Y45,2),""))</f>
        <v>Broj</v>
      </c>
      <c r="C45" s="79" t="s">
        <v>29</v>
      </c>
      <c r="D45" s="80" t="s">
        <v>30</v>
      </c>
      <c r="E45" s="81" t="s">
        <v>158</v>
      </c>
      <c r="F45" s="81"/>
      <c r="G45" s="81"/>
      <c r="H45" s="81"/>
      <c r="I45" s="81"/>
      <c r="J45" s="81"/>
      <c r="K45" s="81"/>
      <c r="L45" s="81"/>
      <c r="M45" s="81"/>
      <c r="N45" s="81"/>
      <c r="O45" s="81"/>
      <c r="P45" s="81"/>
      <c r="Q45" s="81"/>
      <c r="R45" s="81"/>
      <c r="S45" s="81"/>
      <c r="T45" s="81"/>
      <c r="U45" s="81"/>
      <c r="V45" s="81"/>
      <c r="W45" s="81"/>
      <c r="X45" s="129"/>
      <c r="Y45" s="82"/>
      <c r="Z45" s="123"/>
    </row>
    <row r="46" spans="1:26" ht="25.5" x14ac:dyDescent="0.2">
      <c r="A46" s="117"/>
      <c r="B46" s="78" t="str">
        <f>IF(INDEX(C46:Y46,Data!$C$5)&lt;&gt;"",INDEX(C46:Y46,Data!$C$5),IF(INDEX(C46:Y46,2)&lt;&gt;"",INDEX(C46:Y46,2),""))</f>
        <v>Stvarna nesigurnost izražena kao prosječna vrijednost</v>
      </c>
      <c r="C46" s="83" t="s">
        <v>126</v>
      </c>
      <c r="D46" s="84" t="s">
        <v>122</v>
      </c>
      <c r="E46" s="81" t="s">
        <v>159</v>
      </c>
      <c r="F46" s="81"/>
      <c r="G46" s="81"/>
      <c r="H46" s="81"/>
      <c r="I46" s="81"/>
      <c r="J46" s="81"/>
      <c r="K46" s="81"/>
      <c r="L46" s="81"/>
      <c r="M46" s="81"/>
      <c r="N46" s="81"/>
      <c r="O46" s="81"/>
      <c r="P46" s="81"/>
      <c r="Q46" s="81"/>
      <c r="R46" s="81"/>
      <c r="S46" s="81"/>
      <c r="T46" s="81"/>
      <c r="U46" s="81"/>
      <c r="V46" s="81"/>
      <c r="W46" s="81"/>
      <c r="X46" s="129"/>
      <c r="Y46" s="82"/>
      <c r="Z46" s="123"/>
    </row>
    <row r="47" spans="1:26" x14ac:dyDescent="0.2">
      <c r="A47" s="117"/>
      <c r="B47" s="78" t="str">
        <f>IF(INDEX(C47:Y47,Data!$C$5)&lt;&gt;"",INDEX(C47:Y47,Data!$C$5),IF(INDEX(C47:Y47,2)&lt;&gt;"",INDEX(C47:Y47,2),""))</f>
        <v>Količina</v>
      </c>
      <c r="C47" s="79" t="s">
        <v>55</v>
      </c>
      <c r="D47" s="80" t="s">
        <v>56</v>
      </c>
      <c r="E47" s="81" t="s">
        <v>160</v>
      </c>
      <c r="F47" s="81"/>
      <c r="G47" s="81"/>
      <c r="H47" s="81"/>
      <c r="I47" s="81"/>
      <c r="J47" s="81"/>
      <c r="K47" s="81"/>
      <c r="L47" s="81"/>
      <c r="M47" s="81"/>
      <c r="N47" s="81"/>
      <c r="O47" s="81"/>
      <c r="P47" s="81"/>
      <c r="Q47" s="81"/>
      <c r="R47" s="81"/>
      <c r="S47" s="81"/>
      <c r="T47" s="81"/>
      <c r="U47" s="81"/>
      <c r="V47" s="81"/>
      <c r="W47" s="81"/>
      <c r="X47" s="129"/>
      <c r="Y47" s="82"/>
      <c r="Z47" s="123"/>
    </row>
    <row r="48" spans="1:26" x14ac:dyDescent="0.2">
      <c r="A48" s="117"/>
      <c r="B48" s="78" t="str">
        <f>IF(INDEX(C48:Y48,Data!$C$5)&lt;&gt;"",INDEX(C48:Y48,Data!$C$5),IF(INDEX(C48:Y48,2)&lt;&gt;"",INDEX(C48:Y48,2),""))</f>
        <v>Sadržaj nije broj</v>
      </c>
      <c r="C48" s="79" t="s">
        <v>118</v>
      </c>
      <c r="D48" s="80" t="s">
        <v>119</v>
      </c>
      <c r="E48" s="81" t="s">
        <v>161</v>
      </c>
      <c r="F48" s="81"/>
      <c r="G48" s="81"/>
      <c r="H48" s="81"/>
      <c r="I48" s="81"/>
      <c r="J48" s="81"/>
      <c r="K48" s="81"/>
      <c r="L48" s="81"/>
      <c r="M48" s="81"/>
      <c r="N48" s="81"/>
      <c r="O48" s="81"/>
      <c r="P48" s="81"/>
      <c r="Q48" s="81"/>
      <c r="R48" s="81"/>
      <c r="S48" s="81"/>
      <c r="T48" s="81"/>
      <c r="U48" s="81"/>
      <c r="V48" s="81"/>
      <c r="W48" s="81"/>
      <c r="X48" s="129"/>
      <c r="Y48" s="82"/>
      <c r="Z48" s="123"/>
    </row>
    <row r="49" spans="1:26" ht="306" x14ac:dyDescent="0.2">
      <c r="A49" s="117"/>
      <c r="B49" s="78" t="str">
        <f>IF(INDEX(C49:Y49,Data!$C$5)&lt;&gt;"",INDEX(C49:Y49,Data!$C$5),IF(INDEX(C49:Y49,2)&lt;&gt;"",INDEX(C49:Y49,2),""))</f>
        <v xml:space="preserve">Sukladno točci 2. članka 35 Pravilnika* nadležno tijelo može dopustiti operateru postrojenja da koristi učestalost koja se razlikuje od one navedene u Pravilniku* (članak 35., stavak 1.) gdje minimalna  učestalost nije raspoloživa ili gdje operater postrojenja može demonstrirati slijedeće:
(a) da na temelju povijesnih podataka, uključujući analitičke vrijednosti za predmetna goriva ili materijale u razdoblju izvješćivanja koje neposredno prethodi trenutnom razdoblju izvješćivanja, bilo koja odstupanja u analitičkim vrijednostima za odgovarajuća goriva ili materijale ne prelaze jednu trećinu vrijednosti nesigurnosti koju operater mora poštovati vezano za utvrđivanje podataka o djelatnostima za predmetno gorivo ili materijal;
(b) da bi primjena tražene učestalosti dovela do neopravdano visokih troškova.             </v>
      </c>
      <c r="C49" s="79" t="s">
        <v>112</v>
      </c>
      <c r="D49" s="87" t="s">
        <v>111</v>
      </c>
      <c r="E49" s="131" t="s">
        <v>168</v>
      </c>
      <c r="F49" s="81"/>
      <c r="G49" s="81"/>
      <c r="H49" s="81"/>
      <c r="I49" s="81"/>
      <c r="J49" s="81"/>
      <c r="K49" s="81"/>
      <c r="L49" s="81"/>
      <c r="M49" s="81"/>
      <c r="N49" s="81"/>
      <c r="O49" s="81"/>
      <c r="P49" s="81"/>
      <c r="Q49" s="81"/>
      <c r="R49" s="81"/>
      <c r="S49" s="81"/>
      <c r="T49" s="81"/>
      <c r="U49" s="81"/>
      <c r="V49" s="81"/>
      <c r="W49" s="81"/>
      <c r="X49" s="129"/>
      <c r="Y49" s="82"/>
      <c r="Z49" s="123"/>
    </row>
    <row r="50" spans="1:26" ht="178.5" x14ac:dyDescent="0.2">
      <c r="A50" s="117"/>
      <c r="B50" s="78" t="str">
        <f>IF(INDEX(C50:Y50,Data!$C$5)&lt;&gt;"",INDEX(C50:Y50,Data!$C$5),IF(INDEX(C50:Y50,2)&lt;&gt;"",INDEX(C50:Y50,2),""))</f>
        <v>Minimalna učestalost uzorkovanja i analiza toka izvora koji su traženi kako bi se zadovoljili zahtjevi nesigurnosti, mogu se dobiti iz povijesnih podataka. Kada se takva učestalost primjeni, stvarna nesigurnost ipak treba biti utvrđena tijekom svake izvještajne godine, budući da varijacije u parametrima toka izvora mogu biti različite od godine do godine. To može biti slučaj kada se npr. promijeni dobavljač toka izvora ili se izmijeni metodologija uzorkovanja.</v>
      </c>
      <c r="C50" s="83" t="s">
        <v>87</v>
      </c>
      <c r="D50" s="87" t="s">
        <v>113</v>
      </c>
      <c r="E50" s="131" t="s">
        <v>177</v>
      </c>
      <c r="F50" s="81"/>
      <c r="G50" s="81"/>
      <c r="H50" s="81"/>
      <c r="I50" s="81"/>
      <c r="J50" s="81"/>
      <c r="K50" s="81"/>
      <c r="L50" s="81"/>
      <c r="M50" s="81"/>
      <c r="N50" s="81"/>
      <c r="O50" s="81"/>
      <c r="P50" s="81"/>
      <c r="Q50" s="81"/>
      <c r="R50" s="81"/>
      <c r="S50" s="81"/>
      <c r="T50" s="81"/>
      <c r="U50" s="81"/>
      <c r="V50" s="81"/>
      <c r="W50" s="81"/>
      <c r="X50" s="129"/>
      <c r="Y50" s="82"/>
      <c r="Z50" s="123"/>
    </row>
    <row r="51" spans="1:26" ht="229.5" x14ac:dyDescent="0.2">
      <c r="A51" s="117"/>
      <c r="B51" s="78" t="str">
        <f>IF(INDEX(C51:Y51,Data!$C$5)&lt;&gt;"",INDEX(C51:Y51,Data!$C$5),IF(INDEX(C51:Y51,2)&lt;&gt;"",INDEX(C51:Y51,2),""))</f>
        <v>Ova tablica je razvijena s ciljem da pomogne operateru. U radnom listu "Povijest" minimalna učestalost se automatski izračunava iz povijesnih podataka. U radnom listu "Nesigurnost" stvarna nesigurnost faktora proračuna izračunata je kao godišnja prosječna vrijednost. Koristeći ovaj radni list operater može  tijekom godine utvrditi treba li povećati učestalost kako bi se udovoljio zahtjevima nesigurnosti. Kada rezultati analize nisu reprezentativni za istu količinu goriva ili materijala, unose se njihove količine za koje će biti izračunata nesigurnost.</v>
      </c>
      <c r="C51" s="83" t="s">
        <v>115</v>
      </c>
      <c r="D51" s="88" t="s">
        <v>114</v>
      </c>
      <c r="E51" s="132" t="s">
        <v>189</v>
      </c>
      <c r="F51" s="81"/>
      <c r="G51" s="81"/>
      <c r="H51" s="81"/>
      <c r="I51" s="81"/>
      <c r="J51" s="81"/>
      <c r="K51" s="81"/>
      <c r="L51" s="81"/>
      <c r="M51" s="81"/>
      <c r="N51" s="81"/>
      <c r="O51" s="81"/>
      <c r="P51" s="81"/>
      <c r="Q51" s="81"/>
      <c r="R51" s="81"/>
      <c r="S51" s="81"/>
      <c r="T51" s="81"/>
      <c r="U51" s="81"/>
      <c r="V51" s="81"/>
      <c r="W51" s="81"/>
      <c r="X51" s="129"/>
      <c r="Y51" s="82"/>
      <c r="Z51" s="123"/>
    </row>
    <row r="52" spans="1:26" ht="51" x14ac:dyDescent="0.2">
      <c r="A52" s="117"/>
      <c r="B52" s="78" t="str">
        <f>IF(INDEX(C52:Y52,Data!$C$5)&lt;&gt;"",INDEX(C52:Y52,Data!$C$5),IF(INDEX(C52:Y52,2)&lt;&gt;"",INDEX(C52:Y52,2),""))</f>
        <v>U ovom radnom listu se utvrđuje minimalna učestalost analiza parametra kako bi se udovoljilo zahtjevima nesigurnosti.</v>
      </c>
      <c r="C52" s="79" t="s">
        <v>37</v>
      </c>
      <c r="D52" s="80" t="s">
        <v>81</v>
      </c>
      <c r="E52" s="131" t="s">
        <v>190</v>
      </c>
      <c r="F52" s="81"/>
      <c r="G52" s="81"/>
      <c r="H52" s="81"/>
      <c r="I52" s="81"/>
      <c r="J52" s="81"/>
      <c r="K52" s="81"/>
      <c r="L52" s="81"/>
      <c r="M52" s="81"/>
      <c r="N52" s="81"/>
      <c r="O52" s="81"/>
      <c r="P52" s="81"/>
      <c r="Q52" s="81"/>
      <c r="R52" s="81"/>
      <c r="S52" s="81"/>
      <c r="T52" s="81"/>
      <c r="U52" s="81"/>
      <c r="V52" s="81"/>
      <c r="W52" s="81"/>
      <c r="X52" s="129"/>
      <c r="Y52" s="82"/>
      <c r="Z52" s="123"/>
    </row>
    <row r="53" spans="1:26" ht="51" x14ac:dyDescent="0.2">
      <c r="A53" s="117"/>
      <c r="B53" s="78" t="str">
        <f>IF(INDEX(C53:Y53,Data!$C$5)&lt;&gt;"",INDEX(C53:Y53,Data!$C$5),IF(INDEX(C53:Y53,2)&lt;&gt;"",INDEX(C53:Y53,2),""))</f>
        <v>Odaberite parametar koristeći padajući izbornik u ćeliji D19 (ili unesite opis u ćeliji E19) i unesite jedinicu parametra u ćeliju E20.</v>
      </c>
      <c r="C53" s="79" t="s">
        <v>77</v>
      </c>
      <c r="D53" s="80" t="s">
        <v>80</v>
      </c>
      <c r="E53" s="132" t="s">
        <v>164</v>
      </c>
      <c r="F53" s="81"/>
      <c r="G53" s="81"/>
      <c r="H53" s="81"/>
      <c r="I53" s="81"/>
      <c r="J53" s="81"/>
      <c r="K53" s="81"/>
      <c r="L53" s="81"/>
      <c r="M53" s="81"/>
      <c r="N53" s="81"/>
      <c r="O53" s="81"/>
      <c r="P53" s="81"/>
      <c r="Q53" s="81"/>
      <c r="R53" s="81"/>
      <c r="S53" s="81"/>
      <c r="T53" s="81"/>
      <c r="U53" s="81"/>
      <c r="V53" s="81"/>
      <c r="W53" s="81"/>
      <c r="X53" s="129"/>
      <c r="Y53" s="82"/>
      <c r="Z53" s="123"/>
    </row>
    <row r="54" spans="1:26" ht="38.25" x14ac:dyDescent="0.2">
      <c r="A54" s="117"/>
      <c r="B54" s="78" t="str">
        <f>IF(INDEX(C54:Y54,Data!$C$5)&lt;&gt;"",INDEX(C54:Y54,Data!$C$5),IF(INDEX(C54:Y54,2)&lt;&gt;"",INDEX(C54:Y54,2),""))</f>
        <v>Unesite zahtijevanu nesigurnost za mjerenu količinu u ćeliju E21 (ili koristite padajući izbornik u ćeliji D21).</v>
      </c>
      <c r="C54" s="79" t="s">
        <v>78</v>
      </c>
      <c r="D54" s="80" t="s">
        <v>79</v>
      </c>
      <c r="E54" s="132" t="s">
        <v>169</v>
      </c>
      <c r="F54" s="81"/>
      <c r="G54" s="81"/>
      <c r="H54" s="81"/>
      <c r="I54" s="81"/>
      <c r="J54" s="81"/>
      <c r="K54" s="81"/>
      <c r="L54" s="81"/>
      <c r="M54" s="81"/>
      <c r="N54" s="81"/>
      <c r="O54" s="81"/>
      <c r="P54" s="81"/>
      <c r="Q54" s="81"/>
      <c r="R54" s="81"/>
      <c r="S54" s="81"/>
      <c r="T54" s="81"/>
      <c r="U54" s="81"/>
      <c r="V54" s="81"/>
      <c r="W54" s="81"/>
      <c r="X54" s="129"/>
      <c r="Y54" s="82"/>
      <c r="Z54" s="123"/>
    </row>
    <row r="55" spans="1:26" ht="38.25" x14ac:dyDescent="0.2">
      <c r="A55" s="117"/>
      <c r="B55" s="78" t="str">
        <f>IF(INDEX(C55:Y55,Data!$C$5)&lt;&gt;"",INDEX(C55:Y55,Data!$C$5),IF(INDEX(C55:Y55,2)&lt;&gt;"",INDEX(C55:Y55,2),""))</f>
        <v>Unesite datume analiza i rezultate povijesnih podataka u raspon ćelija od C26…D525</v>
      </c>
      <c r="C55" s="83" t="s">
        <v>131</v>
      </c>
      <c r="D55" s="84" t="s">
        <v>132</v>
      </c>
      <c r="E55" s="132" t="s">
        <v>170</v>
      </c>
      <c r="F55" s="81"/>
      <c r="G55" s="81"/>
      <c r="H55" s="81"/>
      <c r="I55" s="81"/>
      <c r="J55" s="81"/>
      <c r="K55" s="81"/>
      <c r="L55" s="81"/>
      <c r="M55" s="81"/>
      <c r="N55" s="81"/>
      <c r="O55" s="81"/>
      <c r="P55" s="81"/>
      <c r="Q55" s="81"/>
      <c r="R55" s="81"/>
      <c r="S55" s="81"/>
      <c r="T55" s="81"/>
      <c r="U55" s="81"/>
      <c r="V55" s="81"/>
      <c r="W55" s="81"/>
      <c r="X55" s="129"/>
      <c r="Y55" s="82"/>
      <c r="Z55" s="123"/>
    </row>
    <row r="56" spans="1:26" ht="38.25" x14ac:dyDescent="0.2">
      <c r="A56" s="117"/>
      <c r="B56" s="78" t="str">
        <f>IF(INDEX(C56:Y56,Data!$C$5)&lt;&gt;"",INDEX(C56:Y56,Data!$C$5),IF(INDEX(C56:Y56,2)&lt;&gt;"",INDEX(C56:Y56,2),""))</f>
        <v>Preporučena učestalost mjerenja dana je u ćeliji E24.</v>
      </c>
      <c r="C56" s="83" t="s">
        <v>129</v>
      </c>
      <c r="D56" s="84" t="s">
        <v>130</v>
      </c>
      <c r="E56" s="132" t="s">
        <v>191</v>
      </c>
      <c r="F56" s="81"/>
      <c r="G56" s="81"/>
      <c r="H56" s="81"/>
      <c r="I56" s="81"/>
      <c r="J56" s="81"/>
      <c r="K56" s="81"/>
      <c r="L56" s="81"/>
      <c r="M56" s="81"/>
      <c r="N56" s="81"/>
      <c r="O56" s="81"/>
      <c r="P56" s="81"/>
      <c r="Q56" s="81"/>
      <c r="R56" s="81"/>
      <c r="S56" s="81"/>
      <c r="T56" s="81"/>
      <c r="U56" s="81"/>
      <c r="V56" s="81"/>
      <c r="W56" s="81"/>
      <c r="X56" s="129"/>
      <c r="Y56" s="82"/>
      <c r="Z56" s="123"/>
    </row>
    <row r="57" spans="1:26" ht="102" x14ac:dyDescent="0.2">
      <c r="A57" s="117"/>
      <c r="B57" s="78" t="str">
        <f>IF(INDEX(C57:Y57,Data!$C$5)&lt;&gt;"",INDEX(C57:Y57,Data!$C$5),IF(INDEX(C57:Y57,2)&lt;&gt;"",INDEX(C57:Y57,2),""))</f>
        <v>U ovom radnom listu nesigurnost se izračunava kao godišnja prosječna vrijednost parametra. Upišite u rasponu C19 .. D118 datume analiza i rezultate mjerenja u izvještajnoj godini. Stvarna nesigurnost  dana je u ćelijama C16 i C17.</v>
      </c>
      <c r="C57" s="79" t="s">
        <v>45</v>
      </c>
      <c r="D57" s="80" t="s">
        <v>44</v>
      </c>
      <c r="E57" s="133" t="s">
        <v>192</v>
      </c>
      <c r="F57" s="81"/>
      <c r="G57" s="81"/>
      <c r="H57" s="81"/>
      <c r="I57" s="81"/>
      <c r="J57" s="81"/>
      <c r="K57" s="81"/>
      <c r="L57" s="81"/>
      <c r="M57" s="81"/>
      <c r="N57" s="81"/>
      <c r="O57" s="81"/>
      <c r="P57" s="81"/>
      <c r="Q57" s="81"/>
      <c r="R57" s="81"/>
      <c r="S57" s="81"/>
      <c r="T57" s="81"/>
      <c r="U57" s="81"/>
      <c r="V57" s="81"/>
      <c r="W57" s="81"/>
      <c r="X57" s="129"/>
      <c r="Y57" s="82"/>
      <c r="Z57" s="123"/>
    </row>
    <row r="58" spans="1:26" ht="191.25" x14ac:dyDescent="0.2">
      <c r="A58" s="117"/>
      <c r="B58" s="78" t="str">
        <f>IF(INDEX(C58:Y58,Data!$C$5)&lt;&gt;"",INDEX(C58:Y58,Data!$C$5),IF(INDEX(C58:Y58,2)&lt;&gt;"",INDEX(C58:Y58,2),""))</f>
        <v>U ovom radnom listu nesigurnost se izračunava kao prosječna godišnja vrijednost parametra. Unesite u ćelije od C29 do D528 datume analiza i rezultate mjerenja u izvještajnoj godini. Nesigurnost kao godišnja srednja vrijednost dana je u ćeliji E19. Kada su rezultati analize reprezentativni za značajno različite količine goriva ili materijala, količina treba biti navedena u ćelijama od F29 do F528. Ponderirana nesigurnost kao godišnja prosječna vrijednost dana je u ćeliji E26.</v>
      </c>
      <c r="C58" s="83" t="s">
        <v>133</v>
      </c>
      <c r="D58" s="84" t="s">
        <v>134</v>
      </c>
      <c r="E58" s="131" t="s">
        <v>193</v>
      </c>
      <c r="F58" s="81"/>
      <c r="G58" s="81"/>
      <c r="H58" s="81"/>
      <c r="I58" s="81"/>
      <c r="J58" s="81"/>
      <c r="K58" s="81"/>
      <c r="L58" s="81"/>
      <c r="M58" s="81"/>
      <c r="N58" s="81"/>
      <c r="O58" s="81"/>
      <c r="P58" s="81"/>
      <c r="Q58" s="81"/>
      <c r="R58" s="81"/>
      <c r="S58" s="81"/>
      <c r="T58" s="81"/>
      <c r="U58" s="81"/>
      <c r="V58" s="81"/>
      <c r="W58" s="81"/>
      <c r="X58" s="129"/>
      <c r="Y58" s="82"/>
      <c r="Z58" s="123"/>
    </row>
    <row r="59" spans="1:26" ht="25.5" x14ac:dyDescent="0.2">
      <c r="A59" s="117"/>
      <c r="B59" s="78" t="str">
        <f>IF(INDEX(C59:Y59,Data!$C$5)&lt;&gt;"",INDEX(C59:Y59,Data!$C$5),IF(INDEX(C59:Y59,2)&lt;&gt;"",INDEX(C59:Y59,2),""))</f>
        <v>Prije nego što započnete s listom "Povijest" slijedite slijedeće korake:</v>
      </c>
      <c r="C59" s="79" t="s">
        <v>36</v>
      </c>
      <c r="D59" s="80" t="s">
        <v>76</v>
      </c>
      <c r="E59" s="131" t="s">
        <v>178</v>
      </c>
      <c r="F59" s="81"/>
      <c r="G59" s="81"/>
      <c r="H59" s="81"/>
      <c r="I59" s="81"/>
      <c r="J59" s="81"/>
      <c r="K59" s="81"/>
      <c r="L59" s="81"/>
      <c r="M59" s="81"/>
      <c r="N59" s="81"/>
      <c r="O59" s="81"/>
      <c r="P59" s="81"/>
      <c r="Q59" s="81"/>
      <c r="R59" s="81"/>
      <c r="S59" s="81"/>
      <c r="T59" s="81"/>
      <c r="U59" s="81"/>
      <c r="V59" s="81"/>
      <c r="W59" s="81"/>
      <c r="X59" s="129"/>
      <c r="Y59" s="82"/>
      <c r="Z59" s="123"/>
    </row>
    <row r="60" spans="1:26" ht="140.25" x14ac:dyDescent="0.2">
      <c r="A60" s="117"/>
      <c r="B60" s="78" t="str">
        <f>IF(INDEX(C60:Y60,Data!$C$5)&lt;&gt;"",INDEX(C60:Y60,Data!$C$5),IF(INDEX(C60:Y60,2)&lt;&gt;"",INDEX(C60:Y60,2),""))</f>
        <v xml:space="preserve">Napomena: Općenito ova metoda zahtjeva jednu primjenu za svaki traženi parametar toka izvora. U izuzetnim situacijama to nije primjenjivo. Npr. kada rafinerija u izvještajnoj godini prijeđe na drugu naftu sa značajno različitim svojstvima. U tim situacijama zahtjevana nesigurnost treba se postići za svaki tip goriva ili materijala (sirovine). </v>
      </c>
      <c r="C60" s="83" t="s">
        <v>117</v>
      </c>
      <c r="D60" s="84" t="s">
        <v>116</v>
      </c>
      <c r="E60" s="131" t="s">
        <v>171</v>
      </c>
      <c r="F60" s="81"/>
      <c r="G60" s="81"/>
      <c r="H60" s="81"/>
      <c r="I60" s="81"/>
      <c r="J60" s="81"/>
      <c r="K60" s="81"/>
      <c r="L60" s="81"/>
      <c r="M60" s="81"/>
      <c r="N60" s="81"/>
      <c r="O60" s="81"/>
      <c r="P60" s="81"/>
      <c r="Q60" s="81"/>
      <c r="R60" s="81"/>
      <c r="S60" s="81"/>
      <c r="T60" s="81"/>
      <c r="U60" s="81"/>
      <c r="V60" s="81"/>
      <c r="W60" s="81"/>
      <c r="X60" s="129"/>
      <c r="Y60" s="82"/>
      <c r="Z60" s="123"/>
    </row>
    <row r="61" spans="1:26" x14ac:dyDescent="0.2">
      <c r="A61" s="117"/>
      <c r="B61" s="78" t="str">
        <f>IF(INDEX(C61:Y61,Data!$C$5)&lt;&gt;"",INDEX(C61:Y61,Data!$C$5),IF(INDEX(C61:Y61,2)&lt;&gt;"",INDEX(C61:Y61,2),""))</f>
        <v>(zahtjev postignut)</v>
      </c>
      <c r="C61" s="83" t="s">
        <v>46</v>
      </c>
      <c r="D61" s="84" t="s">
        <v>48</v>
      </c>
      <c r="E61" s="81" t="s">
        <v>163</v>
      </c>
      <c r="F61" s="81"/>
      <c r="G61" s="81"/>
      <c r="H61" s="81"/>
      <c r="I61" s="81"/>
      <c r="J61" s="81"/>
      <c r="K61" s="81"/>
      <c r="L61" s="81"/>
      <c r="M61" s="81"/>
      <c r="N61" s="81"/>
      <c r="O61" s="81"/>
      <c r="P61" s="81"/>
      <c r="Q61" s="81"/>
      <c r="R61" s="81"/>
      <c r="S61" s="81"/>
      <c r="T61" s="81"/>
      <c r="U61" s="81"/>
      <c r="V61" s="81"/>
      <c r="W61" s="81"/>
      <c r="X61" s="129"/>
      <c r="Y61" s="82"/>
      <c r="Z61" s="123"/>
    </row>
    <row r="62" spans="1:26" ht="13.5" thickBot="1" x14ac:dyDescent="0.25">
      <c r="A62" s="117"/>
      <c r="B62" s="89" t="str">
        <f>IF(INDEX(C62:Y62,Data!$C$5)&lt;&gt;"",INDEX(C62:Y62,Data!$C$5),IF(INDEX(C62:Y62,2)&lt;&gt;"",INDEX(C62:Y62,2),""))</f>
        <v>(zahtjev nije postignut)</v>
      </c>
      <c r="C62" s="90" t="s">
        <v>123</v>
      </c>
      <c r="D62" s="91" t="s">
        <v>47</v>
      </c>
      <c r="E62" s="134" t="s">
        <v>166</v>
      </c>
      <c r="F62" s="92"/>
      <c r="G62" s="92"/>
      <c r="H62" s="92"/>
      <c r="I62" s="92"/>
      <c r="J62" s="92"/>
      <c r="K62" s="92"/>
      <c r="L62" s="92"/>
      <c r="M62" s="92"/>
      <c r="N62" s="92"/>
      <c r="O62" s="92"/>
      <c r="P62" s="92"/>
      <c r="Q62" s="92"/>
      <c r="R62" s="92"/>
      <c r="S62" s="92"/>
      <c r="T62" s="92"/>
      <c r="U62" s="92"/>
      <c r="V62" s="92"/>
      <c r="W62" s="92"/>
      <c r="X62" s="130"/>
      <c r="Y62" s="93"/>
      <c r="Z62" s="124"/>
    </row>
    <row r="63" spans="1:26" ht="8.25" customHeight="1" x14ac:dyDescent="0.2">
      <c r="A63" s="117"/>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row>
    <row r="64" spans="1:2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sheetData>
  <sheetProtection password="8F37" sheet="1" objects="1" scenarios="1"/>
  <mergeCells count="4">
    <mergeCell ref="B4:Y4"/>
    <mergeCell ref="B2:D2"/>
    <mergeCell ref="B3:D3"/>
    <mergeCell ref="E3:F3"/>
  </mergeCells>
  <phoneticPr fontId="0" type="noConversion"/>
  <pageMargins left="0.75" right="0.75" top="1" bottom="1" header="0.5" footer="0.5"/>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28575</xdr:colOff>
                    <xdr:row>4</xdr:row>
                    <xdr:rowOff>19050</xdr:rowOff>
                  </from>
                  <to>
                    <xdr:col>1</xdr:col>
                    <xdr:colOff>1581150</xdr:colOff>
                    <xdr:row>4</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vt:lpstr>
      <vt:lpstr>Start</vt:lpstr>
      <vt:lpstr>History</vt:lpstr>
      <vt:lpstr>Uncertainty</vt:lpstr>
      <vt:lpstr>Language</vt:lpstr>
    </vt:vector>
  </TitlesOfParts>
  <Company>Senter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wjb</dc:creator>
  <cp:lastModifiedBy>Martina Viljetić</cp:lastModifiedBy>
  <cp:lastPrinted>2012-07-12T07:35:10Z</cp:lastPrinted>
  <dcterms:created xsi:type="dcterms:W3CDTF">2006-01-17T05:33:54Z</dcterms:created>
  <dcterms:modified xsi:type="dcterms:W3CDTF">2013-10-29T16:14:25Z</dcterms:modified>
</cp:coreProperties>
</file>