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225" windowWidth="14400" windowHeight="9060" activeTab="0"/>
  </bookViews>
  <sheets>
    <sheet name="Guidelines and conditions" sheetId="1" r:id="rId1"/>
    <sheet name="RiskMatrix" sheetId="2" r:id="rId2"/>
    <sheet name="RiskTable"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'Translations'!$A$1:$C$44</definedName>
    <definedName name="CNTR_RiskImpact">'RiskMatrix'!$E$50:$I$50</definedName>
    <definedName name="CNTR_RiskProbability">'RiskMatrix'!$D$51:$D$55</definedName>
    <definedName name="CNTR_RiskThresholdHigh">'RiskMatrix'!$I$41</definedName>
    <definedName name="CNTR_RiskThresholdLow">'RiskMatrix'!$I$39</definedName>
    <definedName name="_xlnm.Print_Area" localSheetId="0">'Guidelines and conditions'!$A$1:$L$70</definedName>
    <definedName name="_xlnm.Print_Area" localSheetId="1">'RiskMatrix'!$B$2:$J$56</definedName>
    <definedName name="_xlnm.Print_Area" localSheetId="2">'RiskTable'!$B$2:$M$103</definedName>
    <definedName name="EUConst_ListLevels">'EUwideConstants'!$B$5:$F$5</definedName>
    <definedName name="EUConst_OccurenceOrProbability">'EUwideConstants'!$B$4:$C$4</definedName>
    <definedName name="JUMP_b_Guidelines_Top">'Guidelines and conditions'!$A$2</definedName>
  </definedNames>
  <calcPr fullCalcOnLoad="1"/>
</workbook>
</file>

<file path=xl/comments6.xml><?xml version="1.0" encoding="utf-8"?>
<comments xmlns="http://schemas.openxmlformats.org/spreadsheetml/2006/main">
  <authors>
    <author>Fallmann Hubert</author>
  </authors>
  <commentList>
    <comment ref="B11" authorId="0">
      <text>
        <r>
          <rPr>
            <b/>
            <sz val="8"/>
            <rFont val="Tahoma"/>
            <family val="2"/>
          </rPr>
          <t>Final link to be added as soon as available in the OJ.</t>
        </r>
      </text>
    </comment>
    <comment ref="B13" authorId="0">
      <text>
        <r>
          <rPr>
            <b/>
            <sz val="8"/>
            <rFont val="Tahoma"/>
            <family val="2"/>
          </rPr>
          <t>Final link to be added as soon as available.</t>
        </r>
      </text>
    </comment>
  </commentList>
</comments>
</file>

<file path=xl/sharedStrings.xml><?xml version="1.0" encoding="utf-8"?>
<sst xmlns="http://schemas.openxmlformats.org/spreadsheetml/2006/main" count="357" uniqueCount="326">
  <si>
    <t>Process/Activity</t>
  </si>
  <si>
    <t>Risk</t>
  </si>
  <si>
    <t>P</t>
  </si>
  <si>
    <t>I</t>
  </si>
  <si>
    <t>Control Measure(s)</t>
  </si>
  <si>
    <t>Inherent Risk x Control Risk</t>
  </si>
  <si>
    <t>Main gas flow meter</t>
  </si>
  <si>
    <t>Inherent Risk</t>
  </si>
  <si>
    <t>Emission Factor (Limestone)</t>
  </si>
  <si>
    <t>Type of risk</t>
  </si>
  <si>
    <t xml:space="preserve">Electronic volume converter malfunction </t>
  </si>
  <si>
    <t>Activity data incorrect</t>
  </si>
  <si>
    <t>Emission factor wrong</t>
  </si>
  <si>
    <t>Batch not analysed or data lost</t>
  </si>
  <si>
    <t>Installation's own laboratory does not provide correct results</t>
  </si>
  <si>
    <t>Stock changes (limestone)</t>
  </si>
  <si>
    <t>Gross failure</t>
  </si>
  <si>
    <t>Activity data incorrect (drift or other inaccuracies)</t>
  </si>
  <si>
    <t>Invoices wrong</t>
  </si>
  <si>
    <t>Incident</t>
  </si>
  <si>
    <t>Average annual emissions</t>
  </si>
  <si>
    <t>t CO2e</t>
  </si>
  <si>
    <t>Analytical method inappropriate</t>
  </si>
  <si>
    <t>Not appropriate for the operating conditions or not appropriately installed</t>
  </si>
  <si>
    <t>Activity data lost or inaccurate</t>
  </si>
  <si>
    <t>Activity data and emission factor incorrect</t>
  </si>
  <si>
    <t>Samples not representative</t>
  </si>
  <si>
    <t>Frequency of analyses not sufficient</t>
  </si>
  <si>
    <t>Annual participation in inter-laboratory testings; See procedures for demonstrating equivalence to accr. lab. in accordance with Article 34; plausibility checks</t>
  </si>
  <si>
    <t>i.</t>
  </si>
  <si>
    <t>ii.</t>
  </si>
  <si>
    <t>Probability levels</t>
  </si>
  <si>
    <t>Impact levels</t>
  </si>
  <si>
    <t>a)</t>
  </si>
  <si>
    <t>b)</t>
  </si>
  <si>
    <t>c)</t>
  </si>
  <si>
    <t>d)</t>
  </si>
  <si>
    <t>Impact</t>
  </si>
  <si>
    <t>Probability</t>
  </si>
  <si>
    <t>Emission factor lost</t>
  </si>
  <si>
    <t>e)</t>
  </si>
  <si>
    <t>Risk matrix</t>
  </si>
  <si>
    <t>ausblenden</t>
  </si>
  <si>
    <t>Meter malfunction</t>
  </si>
  <si>
    <t>Display error or misreading</t>
  </si>
  <si>
    <t>Fuel supplier contract → high availability; cross check with invoices/production data (see procedure on how to close data gaps)</t>
  </si>
  <si>
    <t>Fuel supplier contract → high availability; procedure for corrective action part of EN ISO 9001</t>
  </si>
  <si>
    <t>Cross check with production data; values reviewed by a 2nd person</t>
  </si>
  <si>
    <t>Checklist comparing conditions applied and manufacturer's specification; personnel regularly educated (see procedure for managing O&amp;M and ETS personnel)</t>
  </si>
  <si>
    <t>Wrong data transfer to Excel MRV file</t>
  </si>
  <si>
    <t>New source streams</t>
  </si>
  <si>
    <t>Data transfer to electronic files</t>
  </si>
  <si>
    <t>Emissions calculations lost</t>
  </si>
  <si>
    <t>IT data storage system in place; proxy data for data gaps available (production, previous years)</t>
  </si>
  <si>
    <t>File or computer damage</t>
  </si>
  <si>
    <t>Emissions wrong</t>
  </si>
  <si>
    <t>Cross checks with result in COM's AER template; review by 2nd person; cross checks with previous years</t>
  </si>
  <si>
    <t>Calculation errors</t>
  </si>
  <si>
    <t>Review by a 2nd person; New personnel regularly instructed keep track in the log-book of each size of batches analysed</t>
  </si>
  <si>
    <t>Shift manager reads gas meter on 1 Jan each year (at 11:30), compares with invoices; compare invoices with other months and previous years</t>
  </si>
  <si>
    <t>Fuel supplier contract → high availability; quality assurance procedure for maintenance part of EN ISO 9001</t>
  </si>
  <si>
    <t>Fuel supplier contract → high availability; proxy data available (see procedure on how to close data gaps)</t>
  </si>
  <si>
    <t>Cross check with invoices (supplier's metering data) and with production data</t>
  </si>
  <si>
    <t>Cross check with invoices, supplier's metering data and with production data; values reviewed by a 2nd person</t>
  </si>
  <si>
    <t>Regularly checked for improvement reports (Art. 69(1)) if "1/3"-rule still applicable</t>
  </si>
  <si>
    <t>Checklist comparing conditions applied and manufacturer's specification; personnel regularly educated (see procedure for managing O&amp;M and ETS personnel), cross checks</t>
  </si>
  <si>
    <t>Review by a 2nd person; cross checks with previous years and production data</t>
  </si>
  <si>
    <t>Log-book lost</t>
  </si>
  <si>
    <t>Weighted average not correctly calculated</t>
  </si>
  <si>
    <t>Forgetting to determine stocks at beginning or end of the year</t>
  </si>
  <si>
    <t>Long experience with analysing limestone; Annual participation in inter-laboratory testings; See procedures for demonstrating equivalence to accr. lab. in accordance with Article 34</t>
  </si>
  <si>
    <t>Sheet for EU wide constants</t>
  </si>
  <si>
    <t>MS are free to use this sheet</t>
  </si>
  <si>
    <t>#</t>
  </si>
  <si>
    <t>TEXT (Language Version)</t>
  </si>
  <si>
    <t>English Version (Original)</t>
  </si>
  <si>
    <t>Template version information:</t>
  </si>
  <si>
    <t>Template provided by:</t>
  </si>
  <si>
    <t>Publication date:</t>
  </si>
  <si>
    <t>Language version:</t>
  </si>
  <si>
    <t>Reference filename:</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</si>
  <si>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</si>
  <si>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</si>
  <si>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</si>
  <si>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</si>
  <si>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</si>
  <si>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</si>
  <si>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</si>
  <si>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</si>
  <si>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</si>
  <si>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</si>
  <si>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</si>
  <si>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</si>
  <si>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</si>
  <si>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</si>
  <si>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</si>
  <si>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</si>
  <si>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</si>
  <si>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</si>
  <si>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</si>
  <si>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</si>
  <si>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</si>
  <si>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</si>
  <si>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</si>
  <si>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</si>
  <si>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</si>
  <si>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</si>
  <si>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</si>
  <si>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Grey shaded areas should be filled by Member States before publishing a customised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</si>
  <si>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</si>
  <si>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</si>
  <si>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</si>
  <si>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</si>
  <si>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</si>
  <si>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</si>
  <si>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http://ec.europa.eu/clima/policies/ets/monitoring/documentation_en.htm</t>
  </si>
  <si>
    <t>AT</t>
  </si>
  <si>
    <t>BE</t>
  </si>
  <si>
    <t>BG</t>
  </si>
  <si>
    <t>HR</t>
  </si>
  <si>
    <t>CY</t>
  </si>
  <si>
    <t>CZ</t>
  </si>
  <si>
    <t>DK</t>
  </si>
  <si>
    <t>EE</t>
  </si>
  <si>
    <t>FI</t>
  </si>
  <si>
    <t>FR</t>
  </si>
  <si>
    <t>DE</t>
  </si>
  <si>
    <t>EL</t>
  </si>
  <si>
    <t>HU</t>
  </si>
  <si>
    <t>IE</t>
  </si>
  <si>
    <t>IT</t>
  </si>
  <si>
    <t>LV</t>
  </si>
  <si>
    <t>LI</t>
  </si>
  <si>
    <t>LT</t>
  </si>
  <si>
    <t>LU</t>
  </si>
  <si>
    <t>MT</t>
  </si>
  <si>
    <t>NL</t>
  </si>
  <si>
    <t>NO</t>
  </si>
  <si>
    <t>PL</t>
  </si>
  <si>
    <t>PT</t>
  </si>
  <si>
    <t>RO</t>
  </si>
  <si>
    <t>SK</t>
  </si>
  <si>
    <t>SI</t>
  </si>
  <si>
    <t>ES</t>
  </si>
  <si>
    <t>SE</t>
  </si>
  <si>
    <t>UK</t>
  </si>
  <si>
    <t>bg</t>
  </si>
  <si>
    <t>es</t>
  </si>
  <si>
    <t>hr</t>
  </si>
  <si>
    <t>de</t>
  </si>
  <si>
    <t>el</t>
  </si>
  <si>
    <t>fr</t>
  </si>
  <si>
    <t>it</t>
  </si>
  <si>
    <t>lv</t>
  </si>
  <si>
    <t>lt</t>
  </si>
  <si>
    <t>hu</t>
  </si>
  <si>
    <t>mt</t>
  </si>
  <si>
    <t>no</t>
  </si>
  <si>
    <t>nl</t>
  </si>
  <si>
    <t>pl</t>
  </si>
  <si>
    <t>pt</t>
  </si>
  <si>
    <t>ro</t>
  </si>
  <si>
    <t>sk</t>
  </si>
  <si>
    <t>fi</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</si>
  <si>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</si>
  <si>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</si>
  <si>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</si>
  <si>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</si>
  <si>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</si>
  <si>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</si>
  <si>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</si>
  <si>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</si>
  <si>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</si>
  <si>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</si>
  <si>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</si>
  <si>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</si>
  <si>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</si>
  <si>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</si>
  <si>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</si>
  <si>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</si>
  <si>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</si>
  <si>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</si>
  <si>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</si>
  <si>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</si>
  <si>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</si>
  <si>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</si>
  <si>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</si>
  <si>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</si>
  <si>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</si>
  <si>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</si>
  <si>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</si>
  <si>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</si>
  <si>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</si>
  <si>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</si>
  <si>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</si>
  <si>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</si>
  <si>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</si>
  <si>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</si>
  <si>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</si>
  <si>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</si>
  <si>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</si>
  <si>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</si>
  <si>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</si>
  <si>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</si>
  <si>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</si>
  <si>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</si>
  <si>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</si>
  <si>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</si>
  <si>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</si>
  <si>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</si>
  <si>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</si>
  <si>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</si>
  <si>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</si>
  <si>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</si>
  <si>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</si>
  <si>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</si>
  <si>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</si>
  <si>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</si>
  <si>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</si>
  <si>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</si>
  <si>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</si>
  <si>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</si>
  <si>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</si>
  <si>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</si>
  <si>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</si>
  <si>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</si>
  <si>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</si>
  <si>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</si>
  <si>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</si>
  <si>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</si>
  <si>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</si>
  <si>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</si>
  <si>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</si>
  <si>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</si>
  <si>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</si>
  <si>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</si>
  <si>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</si>
  <si>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</si>
  <si>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</si>
  <si>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</si>
  <si>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</si>
  <si>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</si>
  <si>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</si>
  <si>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</si>
  <si>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</si>
  <si>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</si>
  <si>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</si>
  <si>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</si>
  <si>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</si>
  <si>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</si>
  <si>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</si>
  <si>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</si>
  <si>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</si>
  <si>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</si>
  <si>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</si>
  <si>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</si>
  <si>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</si>
  <si>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</si>
  <si>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</si>
  <si>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</si>
  <si>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</si>
  <si>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</si>
  <si>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</si>
  <si>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</si>
  <si>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</si>
  <si>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EUConst_OccurenceOrProbability</t>
  </si>
  <si>
    <t>Occurences</t>
  </si>
  <si>
    <t>iii.</t>
  </si>
  <si>
    <t>EUConst_ListLevels</t>
  </si>
  <si>
    <t>Value used:</t>
  </si>
  <si>
    <t>Probability:</t>
  </si>
  <si>
    <t>Occurences:</t>
  </si>
  <si>
    <t>iv.</t>
  </si>
  <si>
    <t>Share of a):</t>
  </si>
  <si>
    <t>Share of a)</t>
  </si>
  <si>
    <t>Threshold</t>
  </si>
  <si>
    <t>-</t>
  </si>
  <si>
    <t>Please enter here the thresholds for the probability levels. You can select between:</t>
  </si>
  <si>
    <t>Probability of occurence, e.g. there is a 10% chance this incident will occur in a year.</t>
  </si>
  <si>
    <t>"Occurences per year" or "Probability of occurence"?</t>
  </si>
  <si>
    <t>Values for each level of probability and impact will be taken from entries under b) and c) above.</t>
  </si>
  <si>
    <t>The result for the risk in each cell of the matrix will be "Risk = Probability x Impact".</t>
  </si>
  <si>
    <t>Depending on entries under d) above colour coding will indicate the severity of each risk.</t>
  </si>
  <si>
    <t>Green: Every risk below this threshold is considered to be low and no immediate action is required.</t>
  </si>
  <si>
    <t>Red: Every risk above this threshold is considered to be high with a potential direct consequence of non-conformities or misstatements.</t>
  </si>
  <si>
    <t>Using this tool for submitting the result of the risk assessment is OPTIONAL. Alternative approaches may be used, where considered more useful.</t>
  </si>
  <si>
    <t>This tool is accompanied by the "Exemplar Data Flow / Control Activities and Risk Assessment" file published on the Commission's website. Both documents are to be considered as additional guidance to "Guidance Document 6" (see link under point 4 below).</t>
  </si>
  <si>
    <t>Tool Risk Assessment</t>
  </si>
  <si>
    <t>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t>
  </si>
  <si>
    <t>In this sheet the parameters for the risk assessment are specified. The risk assessment itself can then be carried out in the sheet "RiskTable".</t>
  </si>
  <si>
    <t>Please enter here the average annual emissions of the installation or aircraft operator.</t>
  </si>
  <si>
    <t>Please enter here for each impact level the share of annual emissions. If no values are entered under i. the automatically displayed default values under ii. will be used.</t>
  </si>
  <si>
    <t>Occurences per year, e.g. happens up to 10 times per year, OR</t>
  </si>
  <si>
    <t>Please select here either "Occurences per year" or "Probability of occurence". Depending on your selection conditional formatting will be triggered. If no entries are made here under i. or if entries under ii. or iii. are not consistent with i. default values under iv. will be used.</t>
  </si>
  <si>
    <t>Thresholds for low/medium/high risk</t>
  </si>
  <si>
    <t>Please enter here thresholds for identifiying low/medium/high risks as the share of the total annual emissions.</t>
  </si>
  <si>
    <t>Corresponding colour codes will apply to each cell in the risk matrix under e) below.</t>
  </si>
  <si>
    <t>Threshold for low risk (green colour coding)</t>
  </si>
  <si>
    <t>Threshold for high risk (red colour coding)</t>
  </si>
  <si>
    <t>Yellow: Every risk below the high risk threshold but above the low risk threshold is considered to medium and action may be required or recommended.</t>
  </si>
  <si>
    <t>Parameters for the Risk Assessment</t>
  </si>
  <si>
    <t>HIGH</t>
  </si>
  <si>
    <t>P, I</t>
  </si>
  <si>
    <t>Please describe here what the consequence of the incident would be, e.g. activity data is wrong or lost, emission factor is wrong, etc.</t>
  </si>
  <si>
    <t>Please select from the drop-down lists the probability (P) and the impact (I) level of the incident.</t>
  </si>
  <si>
    <t>Please describe here to which step in the data flow activities this item refers, e.g. to reading the gas meters, transfer data to a database, etc.</t>
  </si>
  <si>
    <t>Please describe here the potential incident is, e.g. meter failure, missing calibration, calculations are incorrect, etc.</t>
  </si>
  <si>
    <t>Example:</t>
  </si>
  <si>
    <t>Please describe here which control measure(s) are applied, e.g. cross checks with invoices, installation of a "redundant" second meter, etc.</t>
  </si>
  <si>
    <t>Here the risk for each incident will be displayed as demonstrated in the example below.</t>
  </si>
  <si>
    <t>Missing calibrations</t>
  </si>
  <si>
    <t>Truck weighing bridge (limestone activity data)</t>
  </si>
  <si>
    <t>Temporary use of invoices as data sources; procedure for corrective action part of EN ISO 9001</t>
  </si>
  <si>
    <t>Cross checks with production data; quality assurance procedure for maintenance part of EN ISO 9001</t>
  </si>
  <si>
    <t>Nomination of a 2nd person responsible for keeping track of stocks; automatic alert messages in MS Outlook calendar</t>
  </si>
  <si>
    <t>Nomination of a 2nd person responsible for keeping track of sampling and analyses; retained samples are being kept; (see procedure for managing ETS personnel)</t>
  </si>
  <si>
    <t>Homogenous raw material; see procedure for reviewing appropriateness of the sampling plan</t>
  </si>
  <si>
    <t>Miss inclusion of new fuels or materials</t>
  </si>
  <si>
    <t>Highly unlikely; kiln only designed for firing natural gas and limestone with specific properties</t>
  </si>
  <si>
    <t>Analytical data is at least weekly transferred into electronic files; clear responsibilities for data management + back-up</t>
  </si>
  <si>
    <t>Description of the column headers in sheet "RiskTable"</t>
  </si>
  <si>
    <t>Tool for Risk Assessment</t>
  </si>
  <si>
    <t>Final version</t>
  </si>
  <si>
    <t xml:space="preserve"> </t>
  </si>
  <si>
    <t>This file constitutes a tool developed by the Commission services for the purpose of harmonising the approach for preparing a risk assessment in accordance with Article 58(2) point (a) and Article 12(1) point (b) of the MRR.</t>
  </si>
  <si>
    <t>This is the final version of the optional tool for the operator's risk assessment in accordance with Article 58(2) point (a) and Article 12(1) point (b) of the MRR, dated October 2013.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</si>
</sst>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 #,##0_-;_-* &quot;-&quot;??_-;_-@_-"/>
    <numFmt numFmtId="174" formatCode="#,##0_ ;\-#,##0\ "/>
    <numFmt numFmtId="175" formatCode="#,##0.0_ ;\-#,##0.0\ "/>
    <numFmt numFmtId="176" formatCode="0.000%"/>
    <numFmt numFmtId="177" formatCode="0.0000%"/>
    <numFmt numFmtId="178" formatCode="_-* #,##0.0_-;\-* #,##0.0_-;_-* &quot;-&quot;??_-;_-@_-"/>
    <numFmt numFmtId="179" formatCode="#,##0_ ;[Red]\-#,##0\ "/>
  </numFmts>
  <fonts count="80">
    <font>
      <sz val="11"/>
      <color theme="1"/>
      <name val="Calibri"/>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0"/>
      <name val="Arial"/>
      <family val="2"/>
    </font>
    <font>
      <b/>
      <sz val="10"/>
      <name val="Arial"/>
      <family val="2"/>
    </font>
    <font>
      <u val="single"/>
      <sz val="10"/>
      <color indexed="12"/>
      <name val="Arial"/>
      <family val="2"/>
    </font>
    <font>
      <b/>
      <u val="single"/>
      <sz val="10"/>
      <color indexed="62"/>
      <name val="Arial"/>
      <family val="2"/>
    </font>
    <font>
      <sz val="72"/>
      <color indexed="17"/>
      <name val="Arial"/>
      <family val="2"/>
    </font>
    <font>
      <b/>
      <sz val="14"/>
      <name val="Arial"/>
      <family val="2"/>
    </font>
    <font>
      <b/>
      <sz val="10"/>
      <color indexed="62"/>
      <name val="Arial"/>
      <family val="2"/>
    </font>
    <font>
      <sz val="10"/>
      <color indexed="62"/>
      <name val="Arial"/>
      <family val="2"/>
    </font>
    <font>
      <sz val="14"/>
      <color indexed="18"/>
      <name val="Arial"/>
      <family val="2"/>
    </font>
    <font>
      <sz val="14"/>
      <name val="Arial"/>
      <family val="2"/>
    </font>
    <font>
      <b/>
      <sz val="11"/>
      <color indexed="62"/>
      <name val="Arial"/>
      <family val="2"/>
    </font>
    <font>
      <u val="single"/>
      <sz val="10"/>
      <color indexed="62"/>
      <name val="Arial"/>
      <family val="2"/>
    </font>
    <font>
      <b/>
      <sz val="12"/>
      <color indexed="62"/>
      <name val="Arial"/>
      <family val="2"/>
    </font>
    <font>
      <b/>
      <sz val="10"/>
      <color indexed="10"/>
      <name val="Arial"/>
      <family val="2"/>
    </font>
    <font>
      <i/>
      <sz val="9"/>
      <color indexed="62"/>
      <name val="Arial"/>
      <family val="2"/>
    </font>
    <font>
      <sz val="10"/>
      <color indexed="18"/>
      <name val="Arial"/>
      <family val="2"/>
    </font>
    <font>
      <b/>
      <sz val="18"/>
      <name val="Arial"/>
      <family val="2"/>
    </font>
    <font>
      <sz val="10"/>
      <color indexed="10"/>
      <name val="Arial"/>
      <family val="2"/>
    </font>
    <font>
      <b/>
      <sz val="8"/>
      <name val="Tahoma"/>
      <family val="2"/>
    </font>
    <font>
      <sz val="9"/>
      <name val="Times New Roman"/>
      <family val="1"/>
    </font>
    <font>
      <i/>
      <sz val="8"/>
      <color indexed="62"/>
      <name val="Arial"/>
      <family val="2"/>
    </font>
    <font>
      <b/>
      <i/>
      <sz val="8"/>
      <color indexed="62"/>
      <name val="Arial"/>
      <family val="2"/>
    </font>
    <font>
      <b/>
      <i/>
      <sz val="9"/>
      <color indexed="6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60"/>
      <name val="Calibri"/>
      <family val="2"/>
    </font>
    <font>
      <sz val="11"/>
      <color indexed="10"/>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sz val="12"/>
      <color indexed="8"/>
      <name val="Arial"/>
      <family val="2"/>
    </font>
    <font>
      <sz val="9"/>
      <color indexed="8"/>
      <name val="Arial"/>
      <family val="2"/>
    </font>
    <font>
      <b/>
      <sz val="10"/>
      <color indexed="9"/>
      <name val="Arial"/>
      <family val="2"/>
    </font>
    <font>
      <b/>
      <sz val="12"/>
      <color indexed="9"/>
      <name val="Arial"/>
      <family val="2"/>
    </font>
    <font>
      <i/>
      <sz val="9"/>
      <color indexed="18"/>
      <name val="Arial"/>
      <family val="2"/>
    </font>
    <font>
      <sz val="8"/>
      <name val="Tahoma"/>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9"/>
      <color theme="1"/>
      <name val="Arial"/>
      <family val="2"/>
    </font>
    <font>
      <b/>
      <sz val="10"/>
      <color theme="0"/>
      <name val="Arial"/>
      <family val="2"/>
    </font>
    <font>
      <b/>
      <sz val="12"/>
      <color theme="0"/>
      <name val="Arial"/>
      <family val="2"/>
    </font>
    <font>
      <i/>
      <sz val="9"/>
      <color theme="3" tint="-0.24997000396251678"/>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00FF"/>
        <bgColor indexed="64"/>
      </patternFill>
    </fill>
    <fill>
      <patternFill patternType="solid">
        <fgColor rgb="FFFF9999"/>
        <bgColor indexed="64"/>
      </patternFill>
    </fill>
    <fill>
      <patternFill patternType="solid">
        <fgColor theme="1" tint="0.49998000264167786"/>
        <bgColor indexed="64"/>
      </patternFill>
    </fill>
    <fill>
      <patternFill patternType="lightUp">
        <bgColor indexed="9"/>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top style="medium"/>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color indexed="63"/>
      </top>
      <bottom style="thin"/>
    </border>
    <border>
      <left style="thin"/>
      <right/>
      <top>
        <color indexed="63"/>
      </top>
      <bottom style="thin"/>
    </border>
    <border>
      <left/>
      <right style="thin"/>
      <top/>
      <bottom style="thin"/>
    </border>
    <border>
      <left style="medium"/>
      <right style="medium"/>
      <top style="medium"/>
      <bottom style="medium"/>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right/>
      <top style="thin"/>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medium"/>
      <right/>
      <top style="medium"/>
      <bottom/>
    </border>
    <border>
      <left>
        <color indexed="63"/>
      </left>
      <right style="medium"/>
      <top style="medium"/>
      <bottom>
        <color indexed="63"/>
      </bottom>
    </border>
    <border>
      <left style="medium"/>
      <right style="thin"/>
      <top style="medium"/>
      <bottom/>
    </border>
    <border>
      <left style="thin"/>
      <right style="medium"/>
      <top style="medium"/>
      <bottom/>
    </border>
    <border>
      <left style="thin"/>
      <right/>
      <top style="medium"/>
      <bottom style="medium"/>
    </border>
    <border>
      <left style="thin"/>
      <right style="medium"/>
      <top style="thin"/>
      <bottom/>
    </border>
    <border>
      <left style="medium"/>
      <right style="thin"/>
      <top/>
      <bottom style="medium"/>
    </border>
    <border>
      <left style="thin"/>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bottom style="thin"/>
    </border>
    <border>
      <left style="medium"/>
      <right style="thin"/>
      <top style="thin"/>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diagonalDown="1">
      <left style="thin"/>
      <right style="medium"/>
      <top style="medium"/>
      <bottom/>
      <diagonal style="thin"/>
    </border>
    <border diagonalDown="1">
      <left style="thin"/>
      <right style="medium"/>
      <top/>
      <bottom style="medium"/>
      <diagonal style="thin"/>
    </border>
    <border>
      <left>
        <color indexed="63"/>
      </left>
      <right style="thin"/>
      <top style="thin"/>
      <bottom style="hair"/>
    </border>
    <border>
      <left>
        <color indexed="63"/>
      </left>
      <right style="thin"/>
      <top style="hair"/>
      <bottom style="thin"/>
    </border>
    <border>
      <left style="thin"/>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0" borderId="0" applyNumberFormat="0" applyFont="0" applyFill="0" applyBorder="0" applyProtection="0">
      <alignment horizontal="left" vertical="center" indent="5"/>
    </xf>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3" fillId="32" borderId="1" applyNumberFormat="0" applyAlignment="0" applyProtection="0"/>
    <xf numFmtId="0" fontId="5" fillId="33" borderId="0" applyNumberFormat="0" applyBorder="0" applyAlignment="0" applyProtection="0"/>
    <xf numFmtId="0" fontId="54" fillId="32" borderId="2" applyNumberFormat="0" applyAlignment="0" applyProtection="0"/>
    <xf numFmtId="0" fontId="55" fillId="0" borderId="0" applyNumberFormat="0" applyFill="0" applyBorder="0" applyAlignment="0" applyProtection="0"/>
    <xf numFmtId="0" fontId="11" fillId="34" borderId="3" applyNumberFormat="0" applyAlignment="0" applyProtection="0"/>
    <xf numFmtId="41" fontId="0" fillId="0" borderId="0" applyFont="0" applyFill="0" applyBorder="0" applyAlignment="0" applyProtection="0"/>
    <xf numFmtId="0" fontId="56" fillId="35" borderId="2" applyNumberFormat="0" applyAlignment="0" applyProtection="0"/>
    <xf numFmtId="0" fontId="57" fillId="0" borderId="4" applyNumberFormat="0" applyFill="0" applyAlignment="0" applyProtection="0"/>
    <xf numFmtId="0" fontId="58" fillId="0" borderId="0" applyNumberFormat="0" applyFill="0" applyBorder="0" applyAlignment="0" applyProtection="0"/>
    <xf numFmtId="0" fontId="4" fillId="36" borderId="0" applyNumberFormat="0" applyBorder="0" applyAlignment="0" applyProtection="0"/>
    <xf numFmtId="0" fontId="59" fillId="37" borderId="0" applyNumberFormat="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10" fillId="0" borderId="8" applyNumberFormat="0" applyFill="0" applyAlignment="0" applyProtection="0"/>
    <xf numFmtId="0" fontId="60" fillId="38" borderId="0" applyNumberFormat="0" applyBorder="0" applyAlignment="0" applyProtection="0"/>
    <xf numFmtId="0" fontId="12" fillId="39" borderId="9" applyNumberFormat="0" applyFont="0" applyAlignment="0" applyProtection="0"/>
    <xf numFmtId="0" fontId="0" fillId="40" borderId="10" applyNumberFormat="0" applyFont="0" applyAlignment="0" applyProtection="0"/>
    <xf numFmtId="9" fontId="0" fillId="0" borderId="0" applyFont="0" applyFill="0" applyBorder="0" applyAlignment="0" applyProtection="0"/>
    <xf numFmtId="0" fontId="61" fillId="41" borderId="0" applyNumberFormat="0" applyBorder="0" applyAlignment="0" applyProtection="0"/>
    <xf numFmtId="0" fontId="12" fillId="0" borderId="0">
      <alignment/>
      <protection/>
    </xf>
    <xf numFmtId="0" fontId="1" fillId="0" borderId="0">
      <alignment/>
      <protection/>
    </xf>
    <xf numFmtId="0" fontId="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42" borderId="15" applyNumberFormat="0" applyAlignment="0" applyProtection="0"/>
    <xf numFmtId="4" fontId="31" fillId="0" borderId="0">
      <alignment/>
      <protection/>
    </xf>
  </cellStyleXfs>
  <cellXfs count="330">
    <xf numFmtId="0" fontId="0" fillId="0" borderId="0" xfId="0" applyFont="1" applyAlignment="1">
      <alignment/>
    </xf>
    <xf numFmtId="0" fontId="12" fillId="43" borderId="0" xfId="69" applyFill="1" applyAlignment="1" applyProtection="1">
      <alignment vertical="center"/>
      <protection/>
    </xf>
    <xf numFmtId="0" fontId="15" fillId="43" borderId="0" xfId="69" applyFont="1" applyFill="1" applyAlignment="1" applyProtection="1">
      <alignment vertical="center"/>
      <protection/>
    </xf>
    <xf numFmtId="0" fontId="16" fillId="43" borderId="0" xfId="69" applyFont="1" applyFill="1" applyAlignment="1" applyProtection="1">
      <alignment vertical="center"/>
      <protection/>
    </xf>
    <xf numFmtId="0" fontId="12" fillId="43" borderId="0" xfId="69" applyNumberFormat="1" applyFont="1" applyFill="1" applyBorder="1" applyAlignment="1" applyProtection="1">
      <alignment vertical="top"/>
      <protection/>
    </xf>
    <xf numFmtId="0" fontId="18" fillId="43" borderId="0" xfId="69" applyFont="1" applyFill="1" applyAlignment="1" applyProtection="1">
      <alignment horizontal="center" vertical="top"/>
      <protection/>
    </xf>
    <xf numFmtId="0" fontId="69" fillId="43" borderId="0" xfId="69" applyNumberFormat="1" applyFont="1" applyFill="1" applyBorder="1" applyAlignment="1" applyProtection="1">
      <alignment vertical="top"/>
      <protection/>
    </xf>
    <xf numFmtId="0" fontId="19" fillId="43" borderId="0" xfId="69" applyFont="1" applyFill="1" applyAlignment="1" applyProtection="1">
      <alignment horizontal="left" vertical="top"/>
      <protection/>
    </xf>
    <xf numFmtId="0" fontId="15" fillId="43" borderId="0" xfId="61" applyFont="1" applyFill="1" applyAlignment="1" applyProtection="1">
      <alignment horizontal="left" vertical="top" wrapText="1"/>
      <protection/>
    </xf>
    <xf numFmtId="0" fontId="18" fillId="43" borderId="0" xfId="69" applyFont="1" applyFill="1" applyAlignment="1" applyProtection="1">
      <alignment vertical="top" wrapText="1"/>
      <protection/>
    </xf>
    <xf numFmtId="0" fontId="18" fillId="43" borderId="0" xfId="69" applyFont="1" applyFill="1" applyAlignment="1" applyProtection="1">
      <alignment horizontal="justify" vertical="top" wrapText="1"/>
      <protection/>
    </xf>
    <xf numFmtId="0" fontId="18" fillId="43" borderId="0" xfId="69" applyFont="1" applyFill="1" applyAlignment="1" applyProtection="1">
      <alignment horizontal="center" vertical="top" wrapText="1"/>
      <protection/>
    </xf>
    <xf numFmtId="0" fontId="20" fillId="44" borderId="0" xfId="69" applyNumberFormat="1" applyFont="1" applyFill="1" applyAlignment="1" applyProtection="1">
      <alignment horizontal="left" vertical="center" wrapText="1"/>
      <protection/>
    </xf>
    <xf numFmtId="0" fontId="22" fillId="43" borderId="0" xfId="69" applyFont="1" applyFill="1" applyAlignment="1" applyProtection="1">
      <alignment horizontal="left" vertical="top" wrapText="1"/>
      <protection/>
    </xf>
    <xf numFmtId="0" fontId="18" fillId="43" borderId="0" xfId="69" applyFont="1" applyFill="1" applyProtection="1">
      <alignment/>
      <protection/>
    </xf>
    <xf numFmtId="0" fontId="19" fillId="43" borderId="0" xfId="69" applyFont="1" applyFill="1" applyProtection="1">
      <alignment/>
      <protection/>
    </xf>
    <xf numFmtId="0" fontId="19" fillId="43" borderId="0" xfId="69" applyFont="1" applyFill="1" applyBorder="1" applyProtection="1">
      <alignment/>
      <protection/>
    </xf>
    <xf numFmtId="0" fontId="12" fillId="43" borderId="0" xfId="69" applyFont="1" applyFill="1" applyProtection="1">
      <alignment/>
      <protection/>
    </xf>
    <xf numFmtId="0" fontId="12" fillId="43" borderId="0" xfId="69" applyFont="1" applyFill="1" applyBorder="1" applyProtection="1">
      <alignment/>
      <protection/>
    </xf>
    <xf numFmtId="0" fontId="18" fillId="43" borderId="0" xfId="69" applyFont="1" applyFill="1" applyAlignment="1" applyProtection="1">
      <alignment horizontal="center" vertical="center"/>
      <protection/>
    </xf>
    <xf numFmtId="0" fontId="24" fillId="43" borderId="0" xfId="69" applyFont="1" applyFill="1" applyAlignment="1" applyProtection="1">
      <alignment horizontal="left" vertical="top" wrapText="1"/>
      <protection/>
    </xf>
    <xf numFmtId="0" fontId="12" fillId="43" borderId="0" xfId="69" applyFont="1" applyFill="1" applyAlignment="1" applyProtection="1">
      <alignment vertical="top"/>
      <protection/>
    </xf>
    <xf numFmtId="0" fontId="27" fillId="43" borderId="0" xfId="69" applyNumberFormat="1" applyFont="1" applyFill="1" applyAlignment="1" applyProtection="1">
      <alignment horizontal="left" vertical="top" wrapText="1"/>
      <protection/>
    </xf>
    <xf numFmtId="0" fontId="12" fillId="43" borderId="0" xfId="69" applyFont="1" applyFill="1" applyBorder="1" applyAlignment="1" applyProtection="1">
      <alignment vertical="top"/>
      <protection/>
    </xf>
    <xf numFmtId="0" fontId="13" fillId="43" borderId="0" xfId="69" applyFont="1" applyFill="1" applyAlignment="1" applyProtection="1">
      <alignment vertical="center"/>
      <protection/>
    </xf>
    <xf numFmtId="0" fontId="12" fillId="43" borderId="16" xfId="69" applyFill="1" applyBorder="1" applyAlignment="1" applyProtection="1">
      <alignment vertical="center"/>
      <protection/>
    </xf>
    <xf numFmtId="0" fontId="12" fillId="43" borderId="17" xfId="69" applyFill="1" applyBorder="1" applyAlignment="1" applyProtection="1">
      <alignment vertical="center"/>
      <protection/>
    </xf>
    <xf numFmtId="0" fontId="12" fillId="43" borderId="18" xfId="69" applyFill="1" applyBorder="1" applyAlignment="1" applyProtection="1">
      <alignment vertical="center"/>
      <protection/>
    </xf>
    <xf numFmtId="14" fontId="12" fillId="43" borderId="19" xfId="69" applyNumberFormat="1" applyFill="1" applyBorder="1" applyAlignment="1" applyProtection="1">
      <alignment horizontal="left" vertical="center"/>
      <protection/>
    </xf>
    <xf numFmtId="0" fontId="12" fillId="43" borderId="20" xfId="69" applyFill="1" applyBorder="1" applyAlignment="1" applyProtection="1">
      <alignment vertical="center"/>
      <protection/>
    </xf>
    <xf numFmtId="0" fontId="12" fillId="43" borderId="21" xfId="69" applyFill="1" applyBorder="1" applyAlignment="1" applyProtection="1">
      <alignment vertical="center"/>
      <protection/>
    </xf>
    <xf numFmtId="0" fontId="12" fillId="43" borderId="19" xfId="69" applyFill="1" applyBorder="1" applyAlignment="1" applyProtection="1">
      <alignment vertical="center"/>
      <protection/>
    </xf>
    <xf numFmtId="0" fontId="12" fillId="43" borderId="22" xfId="69" applyFill="1" applyBorder="1" applyAlignment="1" applyProtection="1">
      <alignment vertical="center"/>
      <protection/>
    </xf>
    <xf numFmtId="0" fontId="12" fillId="43" borderId="23" xfId="69" applyFill="1" applyBorder="1" applyAlignment="1" applyProtection="1">
      <alignment vertical="center"/>
      <protection/>
    </xf>
    <xf numFmtId="0" fontId="12" fillId="43" borderId="24" xfId="69" applyFill="1" applyBorder="1" applyAlignment="1" applyProtection="1">
      <alignment vertical="center"/>
      <protection/>
    </xf>
    <xf numFmtId="0" fontId="28" fillId="0" borderId="0" xfId="69" applyFont="1" applyProtection="1">
      <alignment/>
      <protection/>
    </xf>
    <xf numFmtId="0" fontId="12" fillId="0" borderId="0" xfId="69" applyFont="1" applyProtection="1">
      <alignment/>
      <protection/>
    </xf>
    <xf numFmtId="0" fontId="3" fillId="0" borderId="25" xfId="70" applyFont="1" applyBorder="1" applyProtection="1">
      <alignment/>
      <protection/>
    </xf>
    <xf numFmtId="0" fontId="3" fillId="0" borderId="25" xfId="70" applyFont="1" applyBorder="1" applyAlignment="1" applyProtection="1">
      <alignment wrapText="1"/>
      <protection/>
    </xf>
    <xf numFmtId="0" fontId="12" fillId="0" borderId="0" xfId="69" applyProtection="1">
      <alignment/>
      <protection/>
    </xf>
    <xf numFmtId="0" fontId="12" fillId="0" borderId="26" xfId="69" applyBorder="1" applyAlignment="1" applyProtection="1">
      <alignment horizontal="center" vertical="top"/>
      <protection/>
    </xf>
    <xf numFmtId="0" fontId="13" fillId="43" borderId="0" xfId="69" applyFont="1" applyFill="1" applyAlignment="1" applyProtection="1">
      <alignment horizontal="left" vertical="center" wrapText="1"/>
      <protection/>
    </xf>
    <xf numFmtId="0" fontId="12" fillId="43" borderId="27" xfId="69" applyFill="1" applyBorder="1" applyAlignment="1" applyProtection="1">
      <alignment horizontal="left" vertical="center" wrapText="1"/>
      <protection/>
    </xf>
    <xf numFmtId="0" fontId="12" fillId="43" borderId="28" xfId="69" applyFill="1" applyBorder="1" applyAlignment="1" applyProtection="1">
      <alignment horizontal="left" vertical="center" wrapText="1"/>
      <protection/>
    </xf>
    <xf numFmtId="0" fontId="12" fillId="43" borderId="29" xfId="69" applyFill="1" applyBorder="1" applyAlignment="1" applyProtection="1">
      <alignment horizontal="left" vertical="center" wrapText="1"/>
      <protection/>
    </xf>
    <xf numFmtId="0" fontId="12" fillId="0" borderId="0" xfId="69" applyAlignment="1" applyProtection="1">
      <alignment wrapText="1"/>
      <protection/>
    </xf>
    <xf numFmtId="0" fontId="17" fillId="43" borderId="0" xfId="69" applyNumberFormat="1" applyFont="1" applyFill="1" applyBorder="1" applyAlignment="1" applyProtection="1">
      <alignment horizontal="left" vertical="top" wrapText="1"/>
      <protection/>
    </xf>
    <xf numFmtId="0" fontId="19" fillId="43" borderId="0" xfId="69" applyFont="1" applyFill="1" applyAlignment="1" applyProtection="1">
      <alignment horizontal="left" vertical="top" wrapText="1"/>
      <protection/>
    </xf>
    <xf numFmtId="0" fontId="18" fillId="43" borderId="0" xfId="69" applyFont="1" applyFill="1" applyAlignment="1" applyProtection="1">
      <alignment horizontal="left" wrapText="1"/>
      <protection/>
    </xf>
    <xf numFmtId="0" fontId="19" fillId="43" borderId="0" xfId="69" applyFont="1" applyFill="1" applyAlignment="1" applyProtection="1">
      <alignment horizontal="left" wrapText="1"/>
      <protection/>
    </xf>
    <xf numFmtId="0" fontId="23" fillId="43" borderId="0" xfId="61" applyFont="1" applyFill="1" applyAlignment="1" applyProtection="1">
      <alignment horizontal="left" wrapText="1"/>
      <protection/>
    </xf>
    <xf numFmtId="0" fontId="12" fillId="45" borderId="0" xfId="69" applyFont="1" applyFill="1" applyAlignment="1" applyProtection="1">
      <alignment horizontal="left" vertical="top" wrapText="1"/>
      <protection/>
    </xf>
    <xf numFmtId="0" fontId="23" fillId="43" borderId="0" xfId="69" applyFont="1" applyFill="1" applyAlignment="1" applyProtection="1">
      <alignment horizontal="left" vertical="top" wrapText="1"/>
      <protection/>
    </xf>
    <xf numFmtId="0" fontId="26" fillId="43" borderId="25" xfId="69" applyFont="1" applyFill="1" applyBorder="1" applyAlignment="1" applyProtection="1">
      <alignment horizontal="left" vertical="top" wrapText="1"/>
      <protection/>
    </xf>
    <xf numFmtId="0" fontId="19" fillId="43" borderId="0" xfId="69" applyFont="1" applyFill="1" applyBorder="1" applyAlignment="1" applyProtection="1">
      <alignment horizontal="left" vertical="top" wrapText="1"/>
      <protection/>
    </xf>
    <xf numFmtId="0" fontId="29" fillId="43" borderId="0" xfId="69" applyNumberFormat="1" applyFont="1" applyFill="1" applyAlignment="1" applyProtection="1">
      <alignment horizontal="left" vertical="top" wrapText="1"/>
      <protection/>
    </xf>
    <xf numFmtId="0" fontId="13" fillId="46" borderId="30" xfId="69" applyNumberFormat="1" applyFont="1" applyFill="1" applyBorder="1" applyAlignment="1" applyProtection="1">
      <alignment horizontal="left" vertical="center" wrapText="1"/>
      <protection/>
    </xf>
    <xf numFmtId="0" fontId="12" fillId="0" borderId="0" xfId="69" applyProtection="1" quotePrefix="1">
      <alignment/>
      <protection/>
    </xf>
    <xf numFmtId="0" fontId="18" fillId="43" borderId="0" xfId="69" applyFont="1" applyFill="1" applyAlignment="1" applyProtection="1">
      <alignment horizontal="lef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31" xfId="0" applyBorder="1" applyAlignment="1" applyProtection="1">
      <alignment/>
      <protection/>
    </xf>
    <xf numFmtId="0" fontId="12" fillId="47" borderId="32" xfId="0" applyFont="1" applyFill="1" applyBorder="1" applyAlignment="1" applyProtection="1">
      <alignment/>
      <protection/>
    </xf>
    <xf numFmtId="0" fontId="0" fillId="0" borderId="33" xfId="0" applyBorder="1" applyAlignment="1" applyProtection="1">
      <alignment/>
      <protection/>
    </xf>
    <xf numFmtId="14" fontId="0" fillId="22" borderId="34" xfId="0" applyNumberFormat="1" applyFill="1" applyBorder="1" applyAlignment="1" applyProtection="1">
      <alignment horizontal="left"/>
      <protection/>
    </xf>
    <xf numFmtId="0" fontId="0" fillId="36" borderId="30" xfId="0" applyFill="1" applyBorder="1" applyAlignment="1" applyProtection="1">
      <alignment/>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0" borderId="37" xfId="0" applyBorder="1" applyAlignment="1" applyProtection="1">
      <alignment/>
      <protection/>
    </xf>
    <xf numFmtId="0" fontId="0" fillId="48" borderId="38" xfId="0" applyFill="1" applyBorder="1" applyAlignment="1" applyProtection="1">
      <alignment/>
      <protection/>
    </xf>
    <xf numFmtId="0" fontId="0" fillId="0" borderId="39" xfId="0" applyBorder="1" applyAlignment="1" applyProtection="1">
      <alignment/>
      <protection/>
    </xf>
    <xf numFmtId="0" fontId="0" fillId="45" borderId="40" xfId="0" applyFill="1" applyBorder="1" applyAlignment="1" applyProtection="1">
      <alignment/>
      <protection/>
    </xf>
    <xf numFmtId="0" fontId="13" fillId="0" borderId="0" xfId="0" applyFont="1" applyBorder="1" applyAlignment="1" applyProtection="1">
      <alignment/>
      <protection/>
    </xf>
    <xf numFmtId="0" fontId="0" fillId="49" borderId="0" xfId="0" applyFill="1" applyAlignment="1" applyProtection="1">
      <alignment/>
      <protection/>
    </xf>
    <xf numFmtId="0" fontId="0" fillId="49" borderId="0" xfId="0" applyFill="1" applyBorder="1" applyAlignment="1" applyProtection="1">
      <alignment/>
      <protection/>
    </xf>
    <xf numFmtId="0" fontId="12" fillId="49" borderId="0" xfId="0" applyFont="1" applyFill="1" applyAlignment="1" applyProtection="1">
      <alignment/>
      <protection/>
    </xf>
    <xf numFmtId="0" fontId="12" fillId="49" borderId="0" xfId="0" applyFont="1" applyFill="1" applyBorder="1" applyAlignment="1" applyProtection="1">
      <alignment/>
      <protection/>
    </xf>
    <xf numFmtId="0" fontId="0" fillId="0" borderId="0" xfId="0" applyFill="1" applyBorder="1" applyAlignment="1" applyProtection="1">
      <alignment/>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0" fillId="0" borderId="41" xfId="0" applyBorder="1" applyAlignment="1" applyProtection="1">
      <alignment/>
      <protection/>
    </xf>
    <xf numFmtId="14" fontId="0" fillId="22" borderId="42" xfId="0" applyNumberFormat="1" applyFill="1" applyBorder="1" applyAlignment="1" applyProtection="1">
      <alignment horizontal="center"/>
      <protection/>
    </xf>
    <xf numFmtId="0" fontId="0" fillId="36" borderId="43" xfId="0" applyFill="1" applyBorder="1" applyAlignment="1" applyProtection="1">
      <alignment/>
      <protection/>
    </xf>
    <xf numFmtId="0" fontId="12" fillId="36" borderId="43" xfId="0" applyFont="1" applyFill="1" applyBorder="1" applyAlignment="1" applyProtection="1">
      <alignment/>
      <protection/>
    </xf>
    <xf numFmtId="0" fontId="0" fillId="36" borderId="44" xfId="0" applyFill="1" applyBorder="1" applyAlignment="1" applyProtection="1">
      <alignment/>
      <protection/>
    </xf>
    <xf numFmtId="14" fontId="0" fillId="22" borderId="45" xfId="0" applyNumberFormat="1" applyFill="1" applyBorder="1" applyAlignment="1" applyProtection="1">
      <alignment horizontal="center"/>
      <protection/>
    </xf>
    <xf numFmtId="0" fontId="0" fillId="36" borderId="46" xfId="0" applyFill="1" applyBorder="1" applyAlignment="1" applyProtection="1">
      <alignment/>
      <protection/>
    </xf>
    <xf numFmtId="0" fontId="12" fillId="36" borderId="46" xfId="0" applyFont="1" applyFill="1" applyBorder="1" applyAlignment="1" applyProtection="1">
      <alignment/>
      <protection/>
    </xf>
    <xf numFmtId="0" fontId="0" fillId="36" borderId="47" xfId="0" applyFill="1" applyBorder="1" applyAlignment="1" applyProtection="1">
      <alignment/>
      <protection/>
    </xf>
    <xf numFmtId="14" fontId="0" fillId="22" borderId="48" xfId="0" applyNumberFormat="1" applyFill="1" applyBorder="1" applyAlignment="1" applyProtection="1">
      <alignment horizontal="center"/>
      <protection/>
    </xf>
    <xf numFmtId="0" fontId="0" fillId="36" borderId="49" xfId="0" applyFill="1" applyBorder="1" applyAlignment="1" applyProtection="1">
      <alignment/>
      <protection/>
    </xf>
    <xf numFmtId="0" fontId="0" fillId="36" borderId="50" xfId="0" applyFill="1" applyBorder="1" applyAlignment="1" applyProtection="1">
      <alignment/>
      <protection/>
    </xf>
    <xf numFmtId="0" fontId="0" fillId="48" borderId="0" xfId="0" applyFill="1" applyAlignment="1" applyProtection="1">
      <alignment/>
      <protection/>
    </xf>
    <xf numFmtId="0" fontId="13" fillId="0" borderId="0" xfId="0" applyFont="1" applyFill="1" applyAlignment="1" applyProtection="1">
      <alignment/>
      <protection/>
    </xf>
    <xf numFmtId="0" fontId="12" fillId="45" borderId="0" xfId="0" applyFont="1" applyFill="1" applyBorder="1" applyAlignment="1" applyProtection="1">
      <alignment horizontal="left" vertical="top" wrapText="1"/>
      <protection/>
    </xf>
    <xf numFmtId="0" fontId="13" fillId="50" borderId="0" xfId="69" applyFont="1" applyFill="1" applyAlignment="1" applyProtection="1">
      <alignment horizontal="left" vertical="top" wrapText="1"/>
      <protection/>
    </xf>
    <xf numFmtId="0" fontId="28" fillId="50" borderId="0" xfId="69" applyFont="1" applyFill="1" applyProtection="1">
      <alignment/>
      <protection/>
    </xf>
    <xf numFmtId="0" fontId="12" fillId="50" borderId="0" xfId="69" applyFont="1" applyFill="1" applyProtection="1">
      <alignment/>
      <protection/>
    </xf>
    <xf numFmtId="0" fontId="12" fillId="51" borderId="0" xfId="69" applyFont="1" applyFill="1" applyProtection="1">
      <alignment/>
      <protection/>
    </xf>
    <xf numFmtId="0" fontId="12" fillId="51" borderId="0" xfId="69" applyFont="1" applyFill="1" applyAlignment="1" applyProtection="1">
      <alignment horizontal="center"/>
      <protection/>
    </xf>
    <xf numFmtId="0" fontId="70" fillId="51" borderId="0" xfId="0" applyFont="1" applyFill="1" applyAlignment="1" applyProtection="1">
      <alignment/>
      <protection/>
    </xf>
    <xf numFmtId="0" fontId="70" fillId="51" borderId="0" xfId="0" applyFont="1" applyFill="1" applyAlignment="1" applyProtection="1">
      <alignment horizontal="center"/>
      <protection/>
    </xf>
    <xf numFmtId="0" fontId="70" fillId="50" borderId="0" xfId="0" applyFont="1" applyFill="1" applyAlignment="1" applyProtection="1">
      <alignment horizontal="center"/>
      <protection/>
    </xf>
    <xf numFmtId="0" fontId="70" fillId="50" borderId="0" xfId="0" applyFont="1" applyFill="1" applyAlignment="1" applyProtection="1">
      <alignment/>
      <protection/>
    </xf>
    <xf numFmtId="10" fontId="70" fillId="51" borderId="26" xfId="67" applyNumberFormat="1" applyFont="1" applyFill="1" applyBorder="1" applyAlignment="1" applyProtection="1">
      <alignment/>
      <protection/>
    </xf>
    <xf numFmtId="10" fontId="70" fillId="52" borderId="26" xfId="67" applyNumberFormat="1" applyFont="1" applyFill="1" applyBorder="1" applyAlignment="1" applyProtection="1">
      <alignment horizontal="center"/>
      <protection/>
    </xf>
    <xf numFmtId="0" fontId="71" fillId="51" borderId="51" xfId="0" applyFont="1" applyFill="1" applyBorder="1" applyAlignment="1" applyProtection="1">
      <alignment horizontal="center"/>
      <protection/>
    </xf>
    <xf numFmtId="0" fontId="70" fillId="51" borderId="26" xfId="0" applyFont="1" applyFill="1" applyBorder="1" applyAlignment="1" applyProtection="1">
      <alignment/>
      <protection/>
    </xf>
    <xf numFmtId="0" fontId="70" fillId="52" borderId="48" xfId="67" applyNumberFormat="1" applyFont="1" applyFill="1" applyBorder="1" applyAlignment="1" applyProtection="1">
      <alignment horizontal="center"/>
      <protection/>
    </xf>
    <xf numFmtId="0" fontId="70" fillId="50" borderId="52" xfId="0" applyFont="1" applyFill="1" applyBorder="1" applyAlignment="1" applyProtection="1">
      <alignment/>
      <protection/>
    </xf>
    <xf numFmtId="43" fontId="70" fillId="52" borderId="26" xfId="62" applyFont="1" applyFill="1" applyBorder="1" applyAlignment="1" applyProtection="1">
      <alignment/>
      <protection/>
    </xf>
    <xf numFmtId="10" fontId="70" fillId="51" borderId="26" xfId="67" applyNumberFormat="1" applyFont="1" applyFill="1" applyBorder="1" applyAlignment="1" applyProtection="1">
      <alignment horizontal="right"/>
      <protection/>
    </xf>
    <xf numFmtId="0" fontId="70" fillId="51" borderId="0" xfId="0" applyFont="1" applyFill="1" applyAlignment="1" applyProtection="1">
      <alignment vertical="center"/>
      <protection/>
    </xf>
    <xf numFmtId="0" fontId="72" fillId="50" borderId="53" xfId="0" applyFont="1" applyFill="1" applyBorder="1" applyAlignment="1" applyProtection="1">
      <alignment horizontal="center" vertical="center"/>
      <protection/>
    </xf>
    <xf numFmtId="0" fontId="72" fillId="50" borderId="54" xfId="0" applyFont="1" applyFill="1" applyBorder="1" applyAlignment="1" applyProtection="1">
      <alignment horizontal="center" vertical="center"/>
      <protection/>
    </xf>
    <xf numFmtId="0" fontId="72" fillId="50" borderId="55" xfId="0" applyFont="1" applyFill="1" applyBorder="1" applyAlignment="1" applyProtection="1">
      <alignment horizontal="center" vertical="center"/>
      <protection/>
    </xf>
    <xf numFmtId="0" fontId="70" fillId="50" borderId="0" xfId="0" applyFont="1" applyFill="1" applyAlignment="1" applyProtection="1">
      <alignment vertical="center"/>
      <protection/>
    </xf>
    <xf numFmtId="175" fontId="73" fillId="50" borderId="56" xfId="62" applyNumberFormat="1" applyFont="1" applyFill="1" applyBorder="1" applyAlignment="1" applyProtection="1">
      <alignment horizontal="center" vertical="center"/>
      <protection/>
    </xf>
    <xf numFmtId="175" fontId="73" fillId="50" borderId="45" xfId="62" applyNumberFormat="1" applyFont="1" applyFill="1" applyBorder="1" applyAlignment="1" applyProtection="1">
      <alignment horizontal="center" vertical="center"/>
      <protection/>
    </xf>
    <xf numFmtId="175" fontId="73" fillId="50" borderId="57" xfId="62" applyNumberFormat="1" applyFont="1" applyFill="1" applyBorder="1" applyAlignment="1" applyProtection="1">
      <alignment horizontal="center" vertical="center"/>
      <protection/>
    </xf>
    <xf numFmtId="0" fontId="72" fillId="50" borderId="58" xfId="0" applyFont="1" applyFill="1" applyBorder="1" applyAlignment="1" applyProtection="1">
      <alignment horizontal="center" vertical="center"/>
      <protection/>
    </xf>
    <xf numFmtId="175" fontId="73" fillId="53" borderId="59" xfId="62" applyNumberFormat="1" applyFont="1" applyFill="1" applyBorder="1" applyAlignment="1" applyProtection="1">
      <alignment horizontal="center" vertical="center"/>
      <protection/>
    </xf>
    <xf numFmtId="175" fontId="73" fillId="53" borderId="60" xfId="62" applyNumberFormat="1" applyFont="1" applyFill="1" applyBorder="1" applyAlignment="1" applyProtection="1">
      <alignment horizontal="center" vertical="center"/>
      <protection/>
    </xf>
    <xf numFmtId="175" fontId="73" fillId="53" borderId="61" xfId="62" applyNumberFormat="1" applyFont="1" applyFill="1" applyBorder="1" applyAlignment="1" applyProtection="1">
      <alignment horizontal="center" vertical="center"/>
      <protection/>
    </xf>
    <xf numFmtId="0" fontId="70" fillId="51" borderId="26" xfId="0" applyFont="1" applyFill="1" applyBorder="1" applyAlignment="1" applyProtection="1">
      <alignment horizontal="center" vertical="center"/>
      <protection/>
    </xf>
    <xf numFmtId="0" fontId="72" fillId="50" borderId="62" xfId="0" applyFont="1" applyFill="1" applyBorder="1" applyAlignment="1" applyProtection="1">
      <alignment horizontal="center" vertical="center"/>
      <protection/>
    </xf>
    <xf numFmtId="175" fontId="73" fillId="53" borderId="63" xfId="62" applyNumberFormat="1" applyFont="1" applyFill="1" applyBorder="1" applyAlignment="1" applyProtection="1">
      <alignment horizontal="center" vertical="center"/>
      <protection/>
    </xf>
    <xf numFmtId="175" fontId="73" fillId="53" borderId="26" xfId="62" applyNumberFormat="1" applyFont="1" applyFill="1" applyBorder="1" applyAlignment="1" applyProtection="1">
      <alignment horizontal="center" vertical="center"/>
      <protection/>
    </xf>
    <xf numFmtId="175" fontId="73" fillId="53" borderId="64" xfId="62" applyNumberFormat="1" applyFont="1" applyFill="1" applyBorder="1" applyAlignment="1" applyProtection="1">
      <alignment horizontal="center" vertical="center"/>
      <protection/>
    </xf>
    <xf numFmtId="0" fontId="72" fillId="50" borderId="65" xfId="0" applyFont="1" applyFill="1" applyBorder="1" applyAlignment="1" applyProtection="1">
      <alignment horizontal="center" vertical="center"/>
      <protection/>
    </xf>
    <xf numFmtId="175" fontId="73" fillId="53" borderId="66" xfId="62" applyNumberFormat="1" applyFont="1" applyFill="1" applyBorder="1" applyAlignment="1" applyProtection="1">
      <alignment horizontal="center" vertical="center"/>
      <protection/>
    </xf>
    <xf numFmtId="175" fontId="73" fillId="53" borderId="67" xfId="62" applyNumberFormat="1" applyFont="1" applyFill="1" applyBorder="1" applyAlignment="1" applyProtection="1">
      <alignment horizontal="center" vertical="center"/>
      <protection/>
    </xf>
    <xf numFmtId="175" fontId="73" fillId="53" borderId="68" xfId="62" applyNumberFormat="1" applyFont="1" applyFill="1" applyBorder="1" applyAlignment="1" applyProtection="1">
      <alignment horizontal="center" vertical="center"/>
      <protection/>
    </xf>
    <xf numFmtId="173" fontId="70" fillId="40" borderId="26" xfId="62" applyNumberFormat="1" applyFont="1" applyFill="1" applyBorder="1" applyAlignment="1" applyProtection="1">
      <alignment/>
      <protection locked="0"/>
    </xf>
    <xf numFmtId="10" fontId="70" fillId="40" borderId="26" xfId="67" applyNumberFormat="1" applyFont="1" applyFill="1" applyBorder="1" applyAlignment="1" applyProtection="1">
      <alignment horizontal="center"/>
      <protection locked="0"/>
    </xf>
    <xf numFmtId="0" fontId="70" fillId="40" borderId="69" xfId="67" applyNumberFormat="1" applyFont="1" applyFill="1" applyBorder="1" applyAlignment="1" applyProtection="1">
      <alignment horizontal="center"/>
      <protection locked="0"/>
    </xf>
    <xf numFmtId="10" fontId="70" fillId="40" borderId="70" xfId="67" applyNumberFormat="1" applyFont="1" applyFill="1" applyBorder="1" applyAlignment="1" applyProtection="1">
      <alignment horizontal="center"/>
      <protection locked="0"/>
    </xf>
    <xf numFmtId="10" fontId="70" fillId="40" borderId="26" xfId="67" applyNumberFormat="1" applyFont="1" applyFill="1" applyBorder="1" applyAlignment="1" applyProtection="1">
      <alignment horizontal="right"/>
      <protection locked="0"/>
    </xf>
    <xf numFmtId="0" fontId="73" fillId="51" borderId="0" xfId="0" applyFont="1" applyFill="1" applyAlignment="1" applyProtection="1">
      <alignment/>
      <protection/>
    </xf>
    <xf numFmtId="0" fontId="73" fillId="51" borderId="0" xfId="0" applyFont="1" applyFill="1" applyAlignment="1" applyProtection="1">
      <alignment wrapText="1"/>
      <protection/>
    </xf>
    <xf numFmtId="0" fontId="73" fillId="51" borderId="0" xfId="0" applyFont="1" applyFill="1" applyAlignment="1" applyProtection="1">
      <alignment horizontal="center" vertical="center"/>
      <protection/>
    </xf>
    <xf numFmtId="0" fontId="73" fillId="51" borderId="0" xfId="0" applyFont="1" applyFill="1" applyAlignment="1" applyProtection="1">
      <alignment horizontal="center"/>
      <protection/>
    </xf>
    <xf numFmtId="0" fontId="74" fillId="51" borderId="0" xfId="0" applyFont="1" applyFill="1" applyAlignment="1" applyProtection="1">
      <alignment vertical="center"/>
      <protection/>
    </xf>
    <xf numFmtId="0" fontId="74" fillId="50" borderId="0" xfId="0" applyFont="1" applyFill="1" applyAlignment="1" applyProtection="1">
      <alignment vertical="center"/>
      <protection/>
    </xf>
    <xf numFmtId="0" fontId="74" fillId="51" borderId="0" xfId="0" applyFont="1" applyFill="1" applyAlignment="1" applyProtection="1">
      <alignment horizontal="center" vertical="center"/>
      <protection/>
    </xf>
    <xf numFmtId="0" fontId="73" fillId="51" borderId="0" xfId="0" applyFont="1" applyFill="1" applyAlignment="1" applyProtection="1">
      <alignment vertical="center"/>
      <protection/>
    </xf>
    <xf numFmtId="0" fontId="75" fillId="50" borderId="26" xfId="0" applyFont="1" applyFill="1" applyBorder="1" applyAlignment="1" applyProtection="1">
      <alignment horizontal="left" vertical="center" wrapText="1"/>
      <protection/>
    </xf>
    <xf numFmtId="175" fontId="73" fillId="52" borderId="16" xfId="62" applyNumberFormat="1" applyFont="1" applyFill="1" applyBorder="1" applyAlignment="1" applyProtection="1">
      <alignment horizontal="center" vertical="center"/>
      <protection/>
    </xf>
    <xf numFmtId="0" fontId="72" fillId="52" borderId="18" xfId="0" applyFont="1" applyFill="1" applyBorder="1" applyAlignment="1" applyProtection="1">
      <alignment horizontal="center" vertical="center"/>
      <protection/>
    </xf>
    <xf numFmtId="0" fontId="73" fillId="50" borderId="0" xfId="0" applyFont="1" applyFill="1" applyAlignment="1" applyProtection="1">
      <alignment vertical="center"/>
      <protection/>
    </xf>
    <xf numFmtId="0" fontId="73" fillId="51" borderId="26" xfId="0" applyFont="1" applyFill="1" applyBorder="1" applyAlignment="1" applyProtection="1">
      <alignment horizontal="center" vertical="center"/>
      <protection/>
    </xf>
    <xf numFmtId="175" fontId="73" fillId="52" borderId="19" xfId="62" applyNumberFormat="1" applyFont="1" applyFill="1" applyBorder="1" applyAlignment="1" applyProtection="1">
      <alignment horizontal="center" vertical="center"/>
      <protection/>
    </xf>
    <xf numFmtId="0" fontId="72" fillId="52" borderId="21" xfId="0" applyFont="1" applyFill="1" applyBorder="1" applyAlignment="1" applyProtection="1">
      <alignment horizontal="center" vertical="center"/>
      <protection/>
    </xf>
    <xf numFmtId="0" fontId="75" fillId="50" borderId="20" xfId="0" applyFont="1" applyFill="1" applyBorder="1" applyAlignment="1" applyProtection="1">
      <alignment horizontal="left" vertical="center" wrapText="1"/>
      <protection/>
    </xf>
    <xf numFmtId="0" fontId="73" fillId="50" borderId="0" xfId="0" applyFont="1" applyFill="1" applyAlignment="1" applyProtection="1">
      <alignment wrapText="1"/>
      <protection/>
    </xf>
    <xf numFmtId="0" fontId="73" fillId="50" borderId="0" xfId="0" applyFont="1" applyFill="1" applyAlignment="1" applyProtection="1">
      <alignment/>
      <protection/>
    </xf>
    <xf numFmtId="0" fontId="73" fillId="50" borderId="0" xfId="0" applyFont="1" applyFill="1" applyAlignment="1" applyProtection="1">
      <alignment horizontal="center" vertical="center"/>
      <protection/>
    </xf>
    <xf numFmtId="0" fontId="73" fillId="50" borderId="0" xfId="0" applyFont="1" applyFill="1" applyAlignment="1" applyProtection="1">
      <alignment horizontal="center"/>
      <protection/>
    </xf>
    <xf numFmtId="0" fontId="75" fillId="50" borderId="71" xfId="0" applyFont="1" applyFill="1" applyBorder="1" applyAlignment="1" applyProtection="1">
      <alignment horizontal="left" vertical="center" wrapText="1"/>
      <protection/>
    </xf>
    <xf numFmtId="175" fontId="73" fillId="52" borderId="22" xfId="62" applyNumberFormat="1" applyFont="1" applyFill="1" applyBorder="1" applyAlignment="1" applyProtection="1">
      <alignment horizontal="center" vertical="center"/>
      <protection/>
    </xf>
    <xf numFmtId="0" fontId="72" fillId="52" borderId="24" xfId="0" applyFont="1" applyFill="1" applyBorder="1" applyAlignment="1" applyProtection="1">
      <alignment horizontal="center" vertical="center"/>
      <protection/>
    </xf>
    <xf numFmtId="0" fontId="70" fillId="40" borderId="59" xfId="0" applyFont="1" applyFill="1" applyBorder="1" applyAlignment="1" applyProtection="1">
      <alignment vertical="center" wrapText="1"/>
      <protection locked="0"/>
    </xf>
    <xf numFmtId="0" fontId="75" fillId="40" borderId="60" xfId="0" applyFont="1" applyFill="1" applyBorder="1" applyAlignment="1" applyProtection="1">
      <alignment horizontal="left" vertical="center" wrapText="1"/>
      <protection locked="0"/>
    </xf>
    <xf numFmtId="0" fontId="75" fillId="40" borderId="16" xfId="0" applyFont="1" applyFill="1" applyBorder="1" applyAlignment="1" applyProtection="1">
      <alignment vertical="center" wrapText="1"/>
      <protection locked="0"/>
    </xf>
    <xf numFmtId="0" fontId="73" fillId="40" borderId="59" xfId="0" applyFont="1" applyFill="1" applyBorder="1" applyAlignment="1" applyProtection="1">
      <alignment horizontal="center" vertical="center"/>
      <protection locked="0"/>
    </xf>
    <xf numFmtId="0" fontId="73" fillId="40" borderId="60" xfId="0" applyFont="1" applyFill="1" applyBorder="1" applyAlignment="1" applyProtection="1">
      <alignment horizontal="center" vertical="center"/>
      <protection locked="0"/>
    </xf>
    <xf numFmtId="0" fontId="70" fillId="40" borderId="63" xfId="0" applyFont="1" applyFill="1" applyBorder="1" applyAlignment="1" applyProtection="1">
      <alignment vertical="center" wrapText="1"/>
      <protection locked="0"/>
    </xf>
    <xf numFmtId="0" fontId="75" fillId="40" borderId="26" xfId="0" applyFont="1" applyFill="1" applyBorder="1" applyAlignment="1" applyProtection="1">
      <alignment horizontal="left" vertical="center" wrapText="1"/>
      <protection locked="0"/>
    </xf>
    <xf numFmtId="0" fontId="75" fillId="40" borderId="19" xfId="0" applyFont="1" applyFill="1" applyBorder="1" applyAlignment="1" applyProtection="1">
      <alignment vertical="center" wrapText="1"/>
      <protection locked="0"/>
    </xf>
    <xf numFmtId="0" fontId="73" fillId="40" borderId="63" xfId="0" applyFont="1" applyFill="1" applyBorder="1" applyAlignment="1" applyProtection="1">
      <alignment horizontal="center" vertical="center"/>
      <protection locked="0"/>
    </xf>
    <xf numFmtId="0" fontId="73" fillId="40" borderId="26" xfId="0" applyFont="1" applyFill="1" applyBorder="1" applyAlignment="1" applyProtection="1">
      <alignment horizontal="center" vertical="center"/>
      <protection locked="0"/>
    </xf>
    <xf numFmtId="0" fontId="75" fillId="40" borderId="64" xfId="0" applyFont="1" applyFill="1" applyBorder="1" applyAlignment="1" applyProtection="1">
      <alignment vertical="center" wrapText="1"/>
      <protection locked="0"/>
    </xf>
    <xf numFmtId="0" fontId="75" fillId="40" borderId="20" xfId="0" applyFont="1" applyFill="1" applyBorder="1" applyAlignment="1" applyProtection="1">
      <alignment horizontal="left" vertical="center" wrapText="1"/>
      <protection locked="0"/>
    </xf>
    <xf numFmtId="0" fontId="70" fillId="40" borderId="66" xfId="0" applyFont="1" applyFill="1" applyBorder="1" applyAlignment="1" applyProtection="1">
      <alignment vertical="center" wrapText="1"/>
      <protection locked="0"/>
    </xf>
    <xf numFmtId="0" fontId="75" fillId="40" borderId="23" xfId="0" applyFont="1" applyFill="1" applyBorder="1" applyAlignment="1" applyProtection="1">
      <alignment horizontal="left" vertical="center" wrapText="1"/>
      <protection locked="0"/>
    </xf>
    <xf numFmtId="0" fontId="75" fillId="40" borderId="22" xfId="0" applyFont="1" applyFill="1" applyBorder="1" applyAlignment="1" applyProtection="1">
      <alignment vertical="center" wrapText="1"/>
      <protection locked="0"/>
    </xf>
    <xf numFmtId="0" fontId="73" fillId="40" borderId="66" xfId="0" applyFont="1" applyFill="1" applyBorder="1" applyAlignment="1" applyProtection="1">
      <alignment horizontal="center" vertical="center"/>
      <protection locked="0"/>
    </xf>
    <xf numFmtId="0" fontId="73" fillId="40" borderId="67" xfId="0" applyFont="1" applyFill="1" applyBorder="1" applyAlignment="1" applyProtection="1">
      <alignment horizontal="center" vertical="center"/>
      <protection locked="0"/>
    </xf>
    <xf numFmtId="0" fontId="75" fillId="40" borderId="59" xfId="0" applyFont="1" applyFill="1" applyBorder="1" applyAlignment="1" applyProtection="1">
      <alignment vertical="center" wrapText="1"/>
      <protection locked="0"/>
    </xf>
    <xf numFmtId="0" fontId="75" fillId="40" borderId="63" xfId="0" applyFont="1" applyFill="1" applyBorder="1" applyAlignment="1" applyProtection="1">
      <alignment vertical="center" wrapText="1"/>
      <protection locked="0"/>
    </xf>
    <xf numFmtId="0" fontId="75" fillId="40" borderId="66" xfId="0" applyFont="1" applyFill="1" applyBorder="1" applyAlignment="1" applyProtection="1">
      <alignment vertical="center" wrapText="1"/>
      <protection locked="0"/>
    </xf>
    <xf numFmtId="0" fontId="76" fillId="54" borderId="53"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3" xfId="0" applyFont="1" applyFill="1" applyBorder="1" applyAlignment="1" applyProtection="1">
      <alignment horizontal="center" vertical="center"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right" vertical="top" wrapText="1"/>
      <protection/>
    </xf>
    <xf numFmtId="0" fontId="32" fillId="43" borderId="0" xfId="0" applyFont="1" applyFill="1" applyBorder="1" applyAlignment="1" applyProtection="1" quotePrefix="1">
      <alignment horizontal="left" vertical="top" wrapText="1"/>
      <protection/>
    </xf>
    <xf numFmtId="0" fontId="73" fillId="50" borderId="17" xfId="67" applyNumberFormat="1" applyFont="1" applyFill="1" applyBorder="1" applyAlignment="1" applyProtection="1">
      <alignment horizontal="center" vertical="center"/>
      <protection/>
    </xf>
    <xf numFmtId="0" fontId="73" fillId="50" borderId="20" xfId="67" applyNumberFormat="1" applyFont="1" applyFill="1" applyBorder="1" applyAlignment="1" applyProtection="1">
      <alignment horizontal="center" vertical="center"/>
      <protection/>
    </xf>
    <xf numFmtId="0" fontId="73" fillId="50" borderId="23" xfId="67" applyNumberFormat="1" applyFont="1" applyFill="1" applyBorder="1" applyAlignment="1" applyProtection="1">
      <alignment horizontal="center" vertical="center"/>
      <protection/>
    </xf>
    <xf numFmtId="0" fontId="71" fillId="50" borderId="0" xfId="0" applyFont="1" applyFill="1" applyAlignment="1" applyProtection="1">
      <alignment horizontal="left"/>
      <protection/>
    </xf>
    <xf numFmtId="0" fontId="33" fillId="43" borderId="0" xfId="0" applyFont="1" applyFill="1" applyBorder="1" applyAlignment="1" applyProtection="1">
      <alignment horizontal="left" vertical="top" wrapText="1"/>
      <protection/>
    </xf>
    <xf numFmtId="0" fontId="70" fillId="50" borderId="20"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72"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74" xfId="0" applyFont="1" applyFill="1" applyBorder="1" applyAlignment="1" applyProtection="1">
      <alignment horizontal="left"/>
      <protection/>
    </xf>
    <xf numFmtId="0" fontId="72" fillId="50" borderId="75" xfId="0" applyFont="1" applyFill="1" applyBorder="1" applyAlignment="1" applyProtection="1">
      <alignment horizontal="left" vertical="center" textRotation="90"/>
      <protection/>
    </xf>
    <xf numFmtId="0" fontId="72" fillId="50" borderId="76" xfId="0" applyFont="1" applyFill="1" applyBorder="1" applyAlignment="1" applyProtection="1">
      <alignment horizontal="left" vertical="center"/>
      <protection/>
    </xf>
    <xf numFmtId="0" fontId="76" fillId="54" borderId="77" xfId="0" applyFont="1" applyFill="1" applyBorder="1" applyAlignment="1" applyProtection="1">
      <alignment horizontal="left" vertical="center" wrapText="1"/>
      <protection/>
    </xf>
    <xf numFmtId="0" fontId="76" fillId="54" borderId="77" xfId="0" applyFont="1" applyFill="1" applyBorder="1" applyAlignment="1" applyProtection="1">
      <alignment horizontal="left" vertical="center"/>
      <protection/>
    </xf>
    <xf numFmtId="0" fontId="76" fillId="54" borderId="78" xfId="0" applyFont="1" applyFill="1" applyBorder="1" applyAlignment="1" applyProtection="1">
      <alignment horizontal="left" vertical="center" wrapText="1"/>
      <protection/>
    </xf>
    <xf numFmtId="0" fontId="76" fillId="54" borderId="30" xfId="0" applyFont="1" applyFill="1" applyBorder="1" applyAlignment="1" applyProtection="1">
      <alignment horizontal="left" vertical="center"/>
      <protection/>
    </xf>
    <xf numFmtId="0" fontId="76" fillId="54" borderId="79" xfId="0" applyFont="1" applyFill="1" applyBorder="1" applyAlignment="1" applyProtection="1">
      <alignment horizontal="left" vertical="center"/>
      <protection/>
    </xf>
    <xf numFmtId="0" fontId="76" fillId="54" borderId="53" xfId="0" applyFont="1" applyFill="1" applyBorder="1" applyAlignment="1" applyProtection="1">
      <alignment horizontal="left" vertical="center" wrapText="1"/>
      <protection/>
    </xf>
    <xf numFmtId="0" fontId="12" fillId="51" borderId="0" xfId="69" applyFont="1" applyFill="1" applyAlignment="1" applyProtection="1">
      <alignment horizontal="left"/>
      <protection/>
    </xf>
    <xf numFmtId="0" fontId="75" fillId="50" borderId="80" xfId="0" applyFont="1" applyFill="1" applyBorder="1" applyAlignment="1" applyProtection="1">
      <alignment horizontal="left" vertical="center" wrapText="1"/>
      <protection/>
    </xf>
    <xf numFmtId="0" fontId="70" fillId="51" borderId="0" xfId="0" applyFont="1" applyFill="1" applyBorder="1" applyAlignment="1" applyProtection="1">
      <alignment/>
      <protection/>
    </xf>
    <xf numFmtId="0" fontId="32" fillId="43" borderId="74" xfId="0" applyFont="1" applyFill="1" applyBorder="1" applyAlignment="1" applyProtection="1" quotePrefix="1">
      <alignment horizontal="left" vertical="top" wrapText="1"/>
      <protection/>
    </xf>
    <xf numFmtId="0" fontId="73" fillId="50" borderId="81" xfId="0" applyFont="1" applyFill="1" applyBorder="1" applyAlignment="1" applyProtection="1">
      <alignment horizontal="center" vertical="center"/>
      <protection/>
    </xf>
    <xf numFmtId="0" fontId="73" fillId="50" borderId="82" xfId="0" applyFont="1" applyFill="1" applyBorder="1" applyAlignment="1" applyProtection="1">
      <alignment horizontal="center" vertical="center"/>
      <protection/>
    </xf>
    <xf numFmtId="175" fontId="73" fillId="55" borderId="83" xfId="62" applyNumberFormat="1" applyFont="1" applyFill="1" applyBorder="1" applyAlignment="1" applyProtection="1">
      <alignment horizontal="center" vertical="center"/>
      <protection/>
    </xf>
    <xf numFmtId="0" fontId="72" fillId="55" borderId="84" xfId="0" applyFont="1" applyFill="1" applyBorder="1" applyAlignment="1" applyProtection="1">
      <alignment horizontal="center" vertical="center"/>
      <protection/>
    </xf>
    <xf numFmtId="0" fontId="33" fillId="43" borderId="74" xfId="0" applyFont="1" applyFill="1" applyBorder="1" applyAlignment="1" applyProtection="1" quotePrefix="1">
      <alignment horizontal="right" vertical="top" wrapText="1"/>
      <protection/>
    </xf>
    <xf numFmtId="0" fontId="34" fillId="43" borderId="85" xfId="0" applyFont="1" applyFill="1" applyBorder="1" applyAlignment="1" applyProtection="1" quotePrefix="1">
      <alignment horizontal="right" vertical="center" wrapText="1"/>
      <protection/>
    </xf>
    <xf numFmtId="0" fontId="77" fillId="54" borderId="0" xfId="0" applyFont="1" applyFill="1" applyAlignment="1" applyProtection="1">
      <alignment horizontal="left" vertical="center"/>
      <protection/>
    </xf>
    <xf numFmtId="0" fontId="33" fillId="43" borderId="74" xfId="0" applyFont="1" applyFill="1" applyBorder="1" applyAlignment="1" applyProtection="1" quotePrefix="1">
      <alignment horizontal="left" vertical="top" wrapText="1"/>
      <protection/>
    </xf>
    <xf numFmtId="0" fontId="34" fillId="43" borderId="85" xfId="0" applyFont="1" applyFill="1" applyBorder="1" applyAlignment="1" applyProtection="1" quotePrefix="1">
      <alignment horizontal="left" vertical="center" wrapText="1"/>
      <protection/>
    </xf>
    <xf numFmtId="0" fontId="72" fillId="55" borderId="84" xfId="0" applyFont="1" applyFill="1" applyBorder="1" applyAlignment="1" applyProtection="1">
      <alignment horizontal="left" vertical="center"/>
      <protection/>
    </xf>
    <xf numFmtId="0" fontId="70" fillId="50" borderId="77" xfId="0" applyFont="1" applyFill="1" applyBorder="1" applyAlignment="1" applyProtection="1">
      <alignment horizontal="left" vertical="center" wrapText="1"/>
      <protection/>
    </xf>
    <xf numFmtId="0" fontId="75" fillId="50" borderId="16" xfId="0" applyFont="1" applyFill="1" applyBorder="1" applyAlignment="1" applyProtection="1">
      <alignment horizontal="left" vertical="center" wrapText="1"/>
      <protection/>
    </xf>
    <xf numFmtId="0" fontId="75" fillId="50" borderId="59" xfId="0" applyFont="1" applyFill="1" applyBorder="1" applyAlignment="1" applyProtection="1">
      <alignment horizontal="left" vertical="center" wrapText="1"/>
      <protection/>
    </xf>
    <xf numFmtId="0" fontId="75" fillId="50" borderId="86" xfId="0" applyFont="1" applyFill="1" applyBorder="1" applyAlignment="1" applyProtection="1">
      <alignment horizontal="left" vertical="center" wrapText="1"/>
      <protection/>
    </xf>
    <xf numFmtId="0" fontId="75" fillId="50" borderId="19" xfId="0" applyFont="1" applyFill="1" applyBorder="1" applyAlignment="1" applyProtection="1">
      <alignment horizontal="left" vertical="center" wrapText="1"/>
      <protection/>
    </xf>
    <xf numFmtId="0" fontId="75" fillId="50" borderId="63" xfId="0" applyFont="1" applyFill="1" applyBorder="1" applyAlignment="1" applyProtection="1">
      <alignment horizontal="left" vertical="center" wrapText="1"/>
      <protection/>
    </xf>
    <xf numFmtId="0" fontId="70" fillId="50" borderId="87" xfId="0" applyFont="1" applyFill="1" applyBorder="1" applyAlignment="1" applyProtection="1">
      <alignment horizontal="left" vertical="center" wrapText="1"/>
      <protection/>
    </xf>
    <xf numFmtId="0" fontId="70" fillId="50" borderId="63" xfId="0" applyFont="1" applyFill="1" applyBorder="1" applyAlignment="1" applyProtection="1">
      <alignment horizontal="left" vertical="center" wrapText="1"/>
      <protection/>
    </xf>
    <xf numFmtId="0" fontId="75" fillId="50" borderId="43" xfId="0" applyFont="1" applyFill="1" applyBorder="1" applyAlignment="1" applyProtection="1">
      <alignment horizontal="left" vertical="center" wrapText="1"/>
      <protection/>
    </xf>
    <xf numFmtId="0" fontId="76" fillId="54" borderId="54" xfId="0" applyFont="1" applyFill="1" applyBorder="1" applyAlignment="1" applyProtection="1">
      <alignment horizontal="center" vertical="center"/>
      <protection/>
    </xf>
    <xf numFmtId="0" fontId="70" fillId="50" borderId="75" xfId="0" applyFont="1" applyFill="1" applyBorder="1" applyAlignment="1" applyProtection="1">
      <alignment horizontal="center"/>
      <protection/>
    </xf>
    <xf numFmtId="0" fontId="70" fillId="50" borderId="88" xfId="0" applyFont="1" applyFill="1" applyBorder="1" applyAlignment="1" applyProtection="1">
      <alignment/>
      <protection/>
    </xf>
    <xf numFmtId="0" fontId="70" fillId="50" borderId="88" xfId="0" applyFont="1" applyFill="1" applyBorder="1" applyAlignment="1" applyProtection="1">
      <alignment horizontal="center"/>
      <protection/>
    </xf>
    <xf numFmtId="0" fontId="70" fillId="50" borderId="76" xfId="0" applyFont="1" applyFill="1" applyBorder="1" applyAlignment="1" applyProtection="1">
      <alignment/>
      <protection/>
    </xf>
    <xf numFmtId="0" fontId="70" fillId="50" borderId="89" xfId="0" applyFont="1" applyFill="1" applyBorder="1" applyAlignment="1" applyProtection="1">
      <alignment horizontal="center"/>
      <protection/>
    </xf>
    <xf numFmtId="0" fontId="70" fillId="50" borderId="85" xfId="0" applyFont="1" applyFill="1" applyBorder="1" applyAlignment="1" applyProtection="1">
      <alignment/>
      <protection/>
    </xf>
    <xf numFmtId="0" fontId="70" fillId="50" borderId="0" xfId="0" applyFont="1" applyFill="1" applyBorder="1" applyAlignment="1" applyProtection="1">
      <alignment/>
      <protection/>
    </xf>
    <xf numFmtId="0" fontId="70" fillId="50" borderId="0" xfId="0" applyFont="1" applyFill="1" applyBorder="1" applyAlignment="1" applyProtection="1">
      <alignment horizontal="center"/>
      <protection/>
    </xf>
    <xf numFmtId="0" fontId="71" fillId="50" borderId="89" xfId="0" applyFont="1" applyFill="1" applyBorder="1" applyAlignment="1" applyProtection="1">
      <alignment horizontal="center"/>
      <protection/>
    </xf>
    <xf numFmtId="0" fontId="32" fillId="43" borderId="85" xfId="0" applyFont="1" applyFill="1" applyBorder="1" applyAlignment="1" applyProtection="1">
      <alignment vertical="top" wrapText="1"/>
      <protection/>
    </xf>
    <xf numFmtId="0" fontId="78" fillId="50" borderId="0" xfId="0" applyFont="1" applyFill="1" applyBorder="1" applyAlignment="1" applyProtection="1">
      <alignment/>
      <protection/>
    </xf>
    <xf numFmtId="0" fontId="71" fillId="50" borderId="0" xfId="0" applyFont="1" applyFill="1" applyBorder="1" applyAlignment="1" applyProtection="1">
      <alignment horizontal="center"/>
      <protection/>
    </xf>
    <xf numFmtId="0" fontId="70" fillId="50" borderId="89" xfId="0" applyFont="1" applyFill="1" applyBorder="1" applyAlignment="1" applyProtection="1">
      <alignment horizontal="right"/>
      <protection/>
    </xf>
    <xf numFmtId="0" fontId="70" fillId="50" borderId="0" xfId="0" applyFont="1" applyFill="1" applyBorder="1" applyAlignment="1" applyProtection="1">
      <alignment horizontal="right"/>
      <protection/>
    </xf>
    <xf numFmtId="0" fontId="70" fillId="50" borderId="89" xfId="0" applyFont="1" applyFill="1" applyBorder="1" applyAlignment="1" applyProtection="1">
      <alignment horizontal="center" vertical="center"/>
      <protection/>
    </xf>
    <xf numFmtId="0" fontId="70" fillId="50" borderId="85" xfId="0" applyFont="1" applyFill="1" applyBorder="1" applyAlignment="1" applyProtection="1">
      <alignment vertical="center"/>
      <protection/>
    </xf>
    <xf numFmtId="172" fontId="70" fillId="50" borderId="0" xfId="67" applyNumberFormat="1" applyFont="1" applyFill="1" applyBorder="1" applyAlignment="1" applyProtection="1">
      <alignment horizontal="center"/>
      <protection/>
    </xf>
    <xf numFmtId="0" fontId="70" fillId="50" borderId="90" xfId="0" applyFont="1" applyFill="1" applyBorder="1" applyAlignment="1" applyProtection="1">
      <alignment horizontal="center"/>
      <protection/>
    </xf>
    <xf numFmtId="0" fontId="70" fillId="50" borderId="91" xfId="0" applyFont="1" applyFill="1" applyBorder="1" applyAlignment="1" applyProtection="1">
      <alignment/>
      <protection/>
    </xf>
    <xf numFmtId="0" fontId="70" fillId="50" borderId="91" xfId="0" applyFont="1" applyFill="1" applyBorder="1" applyAlignment="1" applyProtection="1">
      <alignment horizontal="center"/>
      <protection/>
    </xf>
    <xf numFmtId="0" fontId="70" fillId="50" borderId="84" xfId="0" applyFont="1" applyFill="1" applyBorder="1" applyAlignment="1" applyProtection="1">
      <alignment/>
      <protection/>
    </xf>
    <xf numFmtId="0" fontId="12" fillId="43" borderId="28" xfId="69" applyFill="1" applyBorder="1" applyAlignment="1" applyProtection="1">
      <alignment vertical="center" wrapText="1"/>
      <protection/>
    </xf>
    <xf numFmtId="0" fontId="12" fillId="43" borderId="20" xfId="69" applyFill="1" applyBorder="1" applyAlignment="1" applyProtection="1">
      <alignment vertical="center" wrapText="1"/>
      <protection/>
    </xf>
    <xf numFmtId="0" fontId="12" fillId="43" borderId="41" xfId="69" applyFill="1" applyBorder="1" applyAlignment="1" applyProtection="1">
      <alignment vertical="center" wrapText="1"/>
      <protection/>
    </xf>
    <xf numFmtId="0" fontId="12" fillId="56" borderId="0" xfId="69" applyFont="1" applyFill="1" applyAlignment="1" applyProtection="1">
      <alignment vertical="top" wrapText="1"/>
      <protection/>
    </xf>
    <xf numFmtId="0" fontId="12" fillId="43" borderId="29" xfId="69" applyFill="1" applyBorder="1" applyAlignment="1" applyProtection="1">
      <alignment vertical="center" wrapText="1"/>
      <protection/>
    </xf>
    <xf numFmtId="0" fontId="12" fillId="43" borderId="23" xfId="69" applyFill="1" applyBorder="1" applyAlignment="1" applyProtection="1">
      <alignment vertical="center" wrapText="1"/>
      <protection/>
    </xf>
    <xf numFmtId="0" fontId="12" fillId="43" borderId="92" xfId="69" applyFill="1" applyBorder="1" applyAlignment="1" applyProtection="1">
      <alignment vertical="center" wrapText="1"/>
      <protection/>
    </xf>
    <xf numFmtId="0" fontId="12" fillId="43" borderId="27" xfId="69" applyFill="1" applyBorder="1" applyAlignment="1" applyProtection="1">
      <alignment vertical="center" wrapText="1"/>
      <protection/>
    </xf>
    <xf numFmtId="0" fontId="12" fillId="43" borderId="17" xfId="69" applyFill="1" applyBorder="1" applyAlignment="1" applyProtection="1">
      <alignment vertical="center" wrapText="1"/>
      <protection/>
    </xf>
    <xf numFmtId="0" fontId="12" fillId="43" borderId="93" xfId="69" applyFill="1" applyBorder="1" applyAlignment="1" applyProtection="1">
      <alignment vertical="center" wrapText="1"/>
      <protection/>
    </xf>
    <xf numFmtId="0" fontId="27" fillId="43" borderId="0" xfId="69" applyNumberFormat="1" applyFont="1" applyFill="1" applyAlignment="1" applyProtection="1">
      <alignment horizontal="left" vertical="top" wrapText="1"/>
      <protection/>
    </xf>
    <xf numFmtId="0" fontId="12" fillId="43" borderId="0" xfId="69" applyFont="1" applyFill="1" applyAlignment="1" applyProtection="1">
      <alignment horizontal="left" vertical="top" wrapText="1"/>
      <protection/>
    </xf>
    <xf numFmtId="0" fontId="13" fillId="46" borderId="30" xfId="69" applyNumberFormat="1" applyFont="1" applyFill="1" applyBorder="1" applyAlignment="1" applyProtection="1">
      <alignment horizontal="left" vertical="center" wrapText="1" indent="1"/>
      <protection/>
    </xf>
    <xf numFmtId="0" fontId="13" fillId="46" borderId="35" xfId="69" applyFont="1" applyFill="1" applyBorder="1" applyAlignment="1" applyProtection="1">
      <alignment horizontal="left" vertical="center" wrapText="1" indent="1"/>
      <protection/>
    </xf>
    <xf numFmtId="0" fontId="12" fillId="43" borderId="36" xfId="69" applyFont="1" applyFill="1" applyBorder="1" applyAlignment="1" applyProtection="1">
      <alignment horizontal="left" vertical="center" wrapText="1" indent="1"/>
      <protection/>
    </xf>
    <xf numFmtId="0" fontId="24" fillId="43" borderId="0" xfId="69" applyFont="1" applyFill="1" applyAlignment="1" applyProtection="1">
      <alignment horizontal="left" vertical="top" wrapText="1"/>
      <protection/>
    </xf>
    <xf numFmtId="0" fontId="12" fillId="56" borderId="26" xfId="69" applyFill="1" applyBorder="1" applyAlignment="1" applyProtection="1">
      <alignment vertical="top" wrapText="1"/>
      <protection/>
    </xf>
    <xf numFmtId="0" fontId="19" fillId="43" borderId="0" xfId="69" applyFont="1" applyFill="1" applyAlignment="1" applyProtection="1">
      <alignment horizontal="justify" vertical="top" wrapText="1"/>
      <protection/>
    </xf>
    <xf numFmtId="0" fontId="12" fillId="43" borderId="0" xfId="69" applyFont="1" applyFill="1" applyAlignment="1" applyProtection="1">
      <alignment horizontal="justify" vertical="top" wrapText="1"/>
      <protection/>
    </xf>
    <xf numFmtId="0" fontId="12" fillId="45" borderId="26" xfId="69" applyFill="1" applyBorder="1" applyAlignment="1" applyProtection="1">
      <alignment vertical="top" wrapText="1"/>
      <protection/>
    </xf>
    <xf numFmtId="0" fontId="27" fillId="43" borderId="0" xfId="69" applyNumberFormat="1" applyFont="1" applyFill="1" applyAlignment="1" applyProtection="1">
      <alignment horizontal="justify" vertical="top" wrapText="1"/>
      <protection/>
    </xf>
    <xf numFmtId="179" fontId="12" fillId="39" borderId="26" xfId="69" applyNumberFormat="1" applyFill="1" applyBorder="1" applyAlignment="1" applyProtection="1">
      <alignment vertical="top" wrapText="1"/>
      <protection locked="0"/>
    </xf>
    <xf numFmtId="0" fontId="12" fillId="43" borderId="26" xfId="69" applyFont="1" applyFill="1" applyBorder="1" applyAlignment="1" applyProtection="1">
      <alignment vertical="top" wrapText="1"/>
      <protection locked="0"/>
    </xf>
    <xf numFmtId="0" fontId="19" fillId="43" borderId="0" xfId="69" applyFont="1" applyFill="1" applyBorder="1" applyAlignment="1" applyProtection="1">
      <alignment horizontal="justify" vertical="top" wrapText="1"/>
      <protection/>
    </xf>
    <xf numFmtId="179" fontId="12" fillId="36" borderId="26" xfId="69" applyNumberFormat="1" applyFill="1" applyBorder="1" applyAlignment="1" applyProtection="1">
      <alignment vertical="top" wrapText="1"/>
      <protection/>
    </xf>
    <xf numFmtId="0" fontId="12" fillId="43" borderId="26" xfId="69" applyFont="1" applyFill="1" applyBorder="1" applyAlignment="1" applyProtection="1">
      <alignment vertical="top" wrapText="1"/>
      <protection/>
    </xf>
    <xf numFmtId="0" fontId="12" fillId="57" borderId="26" xfId="69" applyFill="1" applyBorder="1" applyAlignment="1" applyProtection="1">
      <alignment vertical="top" wrapText="1"/>
      <protection/>
    </xf>
    <xf numFmtId="0" fontId="25" fillId="43" borderId="0" xfId="69" applyNumberFormat="1" applyFont="1" applyFill="1" applyAlignment="1" applyProtection="1">
      <alignment horizontal="left" vertical="top" wrapText="1"/>
      <protection/>
    </xf>
    <xf numFmtId="0" fontId="13" fillId="50" borderId="0" xfId="69" applyFont="1" applyFill="1" applyAlignment="1" applyProtection="1">
      <alignment horizontal="left" vertical="top" wrapText="1"/>
      <protection/>
    </xf>
    <xf numFmtId="0" fontId="13" fillId="50" borderId="0" xfId="69" applyFont="1" applyFill="1" applyAlignment="1" applyProtection="1">
      <alignment vertical="top" wrapText="1"/>
      <protection/>
    </xf>
    <xf numFmtId="0" fontId="23" fillId="43" borderId="0" xfId="69" applyFont="1" applyFill="1" applyAlignment="1" applyProtection="1">
      <alignment horizontal="justify" vertical="top" wrapText="1"/>
      <protection/>
    </xf>
    <xf numFmtId="0" fontId="23" fillId="43" borderId="0" xfId="69" applyFont="1" applyFill="1" applyBorder="1" applyAlignment="1" applyProtection="1">
      <alignment horizontal="justify" vertical="top" wrapText="1"/>
      <protection/>
    </xf>
    <xf numFmtId="0" fontId="12" fillId="43" borderId="0" xfId="69" applyFont="1" applyFill="1" applyAlignment="1" applyProtection="1">
      <alignment vertical="top" wrapText="1"/>
      <protection/>
    </xf>
    <xf numFmtId="0" fontId="26" fillId="43" borderId="25" xfId="69" applyFont="1" applyFill="1" applyBorder="1" applyAlignment="1" applyProtection="1">
      <alignment vertical="top" wrapText="1"/>
      <protection/>
    </xf>
    <xf numFmtId="0" fontId="14" fillId="43" borderId="0" xfId="61" applyFill="1" applyAlignment="1" applyProtection="1">
      <alignment/>
      <protection/>
    </xf>
    <xf numFmtId="0" fontId="23" fillId="43" borderId="0" xfId="61" applyFont="1" applyFill="1" applyAlignment="1" applyProtection="1">
      <alignment/>
      <protection/>
    </xf>
    <xf numFmtId="0" fontId="19" fillId="43" borderId="0" xfId="69" applyFont="1" applyFill="1" applyAlignment="1" applyProtection="1">
      <alignment/>
      <protection/>
    </xf>
    <xf numFmtId="0" fontId="20" fillId="44" borderId="0" xfId="69" applyNumberFormat="1" applyFont="1" applyFill="1" applyAlignment="1" applyProtection="1">
      <alignment horizontal="left" vertical="center" wrapText="1"/>
      <protection/>
    </xf>
    <xf numFmtId="0" fontId="21" fillId="44" borderId="0" xfId="69" applyFont="1" applyFill="1" applyAlignment="1" applyProtection="1">
      <alignment horizontal="left" vertical="center" wrapText="1"/>
      <protection/>
    </xf>
    <xf numFmtId="0" fontId="12" fillId="0" borderId="0" xfId="69" applyAlignment="1" applyProtection="1">
      <alignment vertical="center" wrapText="1"/>
      <protection/>
    </xf>
    <xf numFmtId="0" fontId="15" fillId="43" borderId="0" xfId="61" applyFont="1" applyFill="1" applyAlignment="1" applyProtection="1">
      <alignment horizontal="left" vertical="top" wrapText="1"/>
      <protection/>
    </xf>
    <xf numFmtId="0" fontId="18" fillId="43" borderId="0" xfId="69" applyFont="1" applyFill="1" applyAlignment="1" applyProtection="1">
      <alignment vertical="top" wrapText="1"/>
      <protection/>
    </xf>
    <xf numFmtId="0" fontId="22" fillId="43" borderId="0" xfId="69" applyFont="1" applyFill="1" applyAlignment="1" applyProtection="1">
      <alignment horizontal="left" vertical="top" wrapText="1"/>
      <protection/>
    </xf>
    <xf numFmtId="0" fontId="18" fillId="43" borderId="0" xfId="69" applyFont="1" applyFill="1" applyAlignment="1" applyProtection="1">
      <alignment horizontal="justify" vertical="top" wrapText="1"/>
      <protection/>
    </xf>
    <xf numFmtId="0" fontId="17" fillId="43" borderId="0" xfId="69" applyNumberFormat="1" applyFont="1" applyFill="1" applyBorder="1" applyAlignment="1" applyProtection="1">
      <alignment vertical="top" wrapText="1"/>
      <protection/>
    </xf>
    <xf numFmtId="0" fontId="12" fillId="43" borderId="0" xfId="69" applyNumberFormat="1" applyFont="1" applyFill="1" applyBorder="1" applyAlignment="1" applyProtection="1">
      <alignment vertical="top" wrapText="1"/>
      <protection/>
    </xf>
    <xf numFmtId="0" fontId="32" fillId="43" borderId="0" xfId="0" applyFont="1" applyFill="1" applyBorder="1" applyAlignment="1" applyProtection="1">
      <alignment horizontal="left" vertical="top" wrapText="1"/>
      <protection/>
    </xf>
    <xf numFmtId="0" fontId="72" fillId="50" borderId="94" xfId="0" applyFont="1" applyFill="1" applyBorder="1" applyAlignment="1" applyProtection="1">
      <alignment horizontal="right" vertical="top" indent="1"/>
      <protection/>
    </xf>
    <xf numFmtId="0" fontId="72" fillId="50" borderId="95" xfId="0" applyFont="1" applyFill="1" applyBorder="1" applyAlignment="1" applyProtection="1">
      <alignment horizontal="right" vertical="top" indent="1"/>
      <protection/>
    </xf>
    <xf numFmtId="0" fontId="71" fillId="50" borderId="0" xfId="0" applyFont="1" applyFill="1" applyBorder="1" applyAlignment="1" applyProtection="1">
      <alignment horizontal="left"/>
      <protection/>
    </xf>
    <xf numFmtId="0" fontId="71" fillId="50" borderId="47" xfId="0" applyFont="1" applyFill="1" applyBorder="1" applyAlignment="1" applyProtection="1">
      <alignment horizontal="left"/>
      <protection/>
    </xf>
    <xf numFmtId="0" fontId="72" fillId="50" borderId="75" xfId="0" applyFont="1" applyFill="1" applyBorder="1" applyAlignment="1" applyProtection="1">
      <alignment horizontal="center" vertical="center" textRotation="90"/>
      <protection/>
    </xf>
    <xf numFmtId="0" fontId="72" fillId="50" borderId="90" xfId="0" applyFont="1" applyFill="1" applyBorder="1" applyAlignment="1" applyProtection="1">
      <alignment horizontal="center" vertical="center" textRotation="90"/>
      <protection/>
    </xf>
    <xf numFmtId="0" fontId="70" fillId="40" borderId="26" xfId="0" applyFont="1" applyFill="1" applyBorder="1" applyAlignment="1" applyProtection="1">
      <alignment horizontal="center"/>
      <protection locked="0"/>
    </xf>
    <xf numFmtId="0" fontId="70" fillId="50" borderId="72" xfId="0" applyFont="1" applyFill="1" applyBorder="1" applyAlignment="1" applyProtection="1">
      <alignment horizontal="left"/>
      <protection/>
    </xf>
    <xf numFmtId="0" fontId="70" fillId="50" borderId="96"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97" xfId="0" applyFont="1" applyFill="1" applyBorder="1" applyAlignment="1" applyProtection="1">
      <alignment horizontal="left"/>
      <protection/>
    </xf>
    <xf numFmtId="0" fontId="33"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left" vertical="top" wrapText="1"/>
      <protection/>
    </xf>
    <xf numFmtId="0" fontId="70" fillId="50" borderId="74" xfId="0" applyFont="1" applyFill="1" applyBorder="1" applyAlignment="1" applyProtection="1">
      <alignment horizontal="left"/>
      <protection/>
    </xf>
    <xf numFmtId="0" fontId="70" fillId="50" borderId="52"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50" xfId="0" applyFont="1" applyFill="1" applyBorder="1" applyAlignment="1" applyProtection="1">
      <alignment horizontal="left"/>
      <protection/>
    </xf>
    <xf numFmtId="0" fontId="70" fillId="50" borderId="20" xfId="0" applyFont="1" applyFill="1" applyBorder="1" applyAlignment="1" applyProtection="1">
      <alignment horizontal="left"/>
      <protection/>
    </xf>
    <xf numFmtId="0" fontId="70" fillId="50" borderId="41" xfId="0" applyFont="1" applyFill="1" applyBorder="1" applyAlignment="1" applyProtection="1">
      <alignment horizontal="left"/>
      <protection/>
    </xf>
    <xf numFmtId="0" fontId="77" fillId="54" borderId="0"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5" xfId="0" applyFont="1" applyFill="1" applyBorder="1" applyAlignment="1" applyProtection="1">
      <alignment horizontal="center" vertical="center"/>
      <protection/>
    </xf>
    <xf numFmtId="0" fontId="32" fillId="43" borderId="74" xfId="0" applyFont="1" applyFill="1" applyBorder="1" applyAlignment="1" applyProtection="1" quotePrefix="1">
      <alignment horizontal="left" vertical="top" wrapText="1"/>
      <protection/>
    </xf>
    <xf numFmtId="0" fontId="76" fillId="54" borderId="77" xfId="0" applyFont="1" applyFill="1" applyBorder="1" applyAlignment="1" applyProtection="1">
      <alignment horizontal="center" vertical="center" wrapText="1"/>
      <protection/>
    </xf>
    <xf numFmtId="0" fontId="76" fillId="54" borderId="81" xfId="0" applyFont="1" applyFill="1" applyBorder="1" applyAlignment="1" applyProtection="1">
      <alignment horizontal="center" vertical="center" wrapText="1"/>
      <protection/>
    </xf>
    <xf numFmtId="0" fontId="76" fillId="54" borderId="77" xfId="0" applyFont="1" applyFill="1" applyBorder="1" applyAlignment="1" applyProtection="1">
      <alignment horizontal="center" vertical="center"/>
      <protection/>
    </xf>
    <xf numFmtId="0" fontId="76" fillId="54" borderId="81" xfId="0" applyFont="1" applyFill="1" applyBorder="1" applyAlignment="1" applyProtection="1">
      <alignment horizontal="center" vertical="center"/>
      <protection/>
    </xf>
    <xf numFmtId="0" fontId="76" fillId="54" borderId="78" xfId="0" applyFont="1" applyFill="1" applyBorder="1" applyAlignment="1" applyProtection="1">
      <alignment horizontal="center" vertical="center" wrapText="1"/>
      <protection/>
    </xf>
    <xf numFmtId="0" fontId="76" fillId="54" borderId="98" xfId="0" applyFont="1" applyFill="1" applyBorder="1" applyAlignment="1" applyProtection="1">
      <alignment horizontal="center" vertical="center" wrapText="1"/>
      <protection/>
    </xf>
    <xf numFmtId="0" fontId="76" fillId="54" borderId="30" xfId="0" applyFont="1" applyFill="1" applyBorder="1" applyAlignment="1" applyProtection="1">
      <alignment horizontal="center" vertical="center"/>
      <protection/>
    </xf>
    <xf numFmtId="0" fontId="76" fillId="54" borderId="35" xfId="0" applyFont="1" applyFill="1" applyBorder="1" applyAlignment="1" applyProtection="1">
      <alignment horizontal="center" vertical="center"/>
      <protection/>
    </xf>
    <xf numFmtId="0" fontId="76" fillId="54" borderId="36" xfId="0" applyFont="1" applyFill="1" applyBorder="1" applyAlignment="1" applyProtection="1">
      <alignment horizontal="center" vertical="center"/>
      <protection/>
    </xf>
    <xf numFmtId="0" fontId="76" fillId="54" borderId="79" xfId="0" applyFont="1" applyFill="1" applyBorder="1" applyAlignment="1" applyProtection="1">
      <alignment horizontal="center" vertical="center"/>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5x indented GHG Textfiels" xfId="27"/>
    <cellStyle name="60 % - Akzent1" xfId="28"/>
    <cellStyle name="60 % - Akzent2" xfId="29"/>
    <cellStyle name="60 % - Akzent3" xfId="30"/>
    <cellStyle name="60 % - Akzent4" xfId="31"/>
    <cellStyle name="60 % - Akzent5" xfId="32"/>
    <cellStyle name="60 % - Akz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Ausgabe" xfId="46"/>
    <cellStyle name="Bad" xfId="47"/>
    <cellStyle name="Berechnung" xfId="48"/>
    <cellStyle name="Followed Hyperlink" xfId="49"/>
    <cellStyle name="Check Cell" xfId="50"/>
    <cellStyle name="Comma [0]" xfId="51"/>
    <cellStyle name="Eingabe" xfId="52"/>
    <cellStyle name="Ergebnis" xfId="53"/>
    <cellStyle name="Erklärender Text" xfId="54"/>
    <cellStyle name="Good" xfId="55"/>
    <cellStyle name="Gut" xfId="56"/>
    <cellStyle name="Heading 1" xfId="57"/>
    <cellStyle name="Heading 2" xfId="58"/>
    <cellStyle name="Heading 3" xfId="59"/>
    <cellStyle name="Heading 4" xfId="60"/>
    <cellStyle name="Hyperlink" xfId="61"/>
    <cellStyle name="Comma" xfId="62"/>
    <cellStyle name="Linked Cell" xfId="63"/>
    <cellStyle name="Neutral" xfId="64"/>
    <cellStyle name="Note" xfId="65"/>
    <cellStyle name="Notiz" xfId="66"/>
    <cellStyle name="Percent" xfId="67"/>
    <cellStyle name="Schlecht" xfId="68"/>
    <cellStyle name="Standard 2" xfId="69"/>
    <cellStyle name="Standard_Outline NIMs template 10-09-30"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 name="Обычный_CRF2002 (1)" xfId="82"/>
  </cellStyles>
  <dxfs count="29">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dxf/>
    <dxf>
      <fill>
        <patternFill patternType="lightUp">
          <bgColor indexed="65"/>
        </patternFill>
      </fill>
    </dxf>
    <dxf>
      <fill>
        <patternFill>
          <bgColor rgb="FFCCFFCC"/>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monitoring/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news/articles/news_2011121401_en.htm"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ec.europa.eu/clima/policies/ets/monitoring/documentation_en.htm"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3">
    <tabColor theme="0"/>
    <pageSetUpPr fitToPage="1"/>
  </sheetPr>
  <dimension ref="A1:M77"/>
  <sheetViews>
    <sheetView tabSelected="1" zoomScaleSheetLayoutView="100" zoomScalePageLayoutView="0" workbookViewId="0" topLeftCell="A1">
      <selection activeCell="A1" sqref="A1"/>
    </sheetView>
  </sheetViews>
  <sheetFormatPr defaultColWidth="11.421875" defaultRowHeight="15"/>
  <cols>
    <col min="1" max="2" width="4.7109375" style="4" customWidth="1"/>
    <col min="3" max="12" width="12.7109375" style="4" customWidth="1"/>
    <col min="13" max="13" width="4.7109375" style="4" customWidth="1"/>
    <col min="14" max="16384" width="11.421875" style="4" customWidth="1"/>
  </cols>
  <sheetData>
    <row r="1" spans="2:3" s="1" customFormat="1" ht="15.75" customHeight="1">
      <c r="B1" s="2"/>
      <c r="C1" s="3"/>
    </row>
    <row r="2" spans="2:10" ht="18">
      <c r="B2" s="294" t="str">
        <f>Translations!$B$7</f>
        <v>GUIDELINES AND CONDITIONS</v>
      </c>
      <c r="C2" s="294"/>
      <c r="D2" s="294"/>
      <c r="E2" s="294"/>
      <c r="F2" s="294"/>
      <c r="G2" s="294"/>
      <c r="H2" s="294"/>
      <c r="I2" s="294"/>
      <c r="J2" s="294"/>
    </row>
    <row r="3" spans="2:12" ht="12.75">
      <c r="B3" s="295"/>
      <c r="C3" s="295"/>
      <c r="D3" s="295"/>
      <c r="E3" s="295"/>
      <c r="F3" s="295"/>
      <c r="G3" s="295"/>
      <c r="H3" s="295"/>
      <c r="I3" s="295"/>
      <c r="J3" s="295"/>
      <c r="K3" s="295"/>
      <c r="L3" s="295"/>
    </row>
    <row r="4" spans="1:13" ht="42" customHeight="1">
      <c r="A4" s="5">
        <v>1</v>
      </c>
      <c r="B4" s="267" t="str">
        <f>Translations!$B$41</f>
        <v>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v>
      </c>
      <c r="C4" s="267"/>
      <c r="D4" s="267"/>
      <c r="E4" s="267"/>
      <c r="F4" s="267"/>
      <c r="G4" s="267"/>
      <c r="H4" s="267"/>
      <c r="I4" s="267"/>
      <c r="J4" s="267"/>
      <c r="K4" s="267"/>
      <c r="L4" s="267"/>
      <c r="M4" s="6"/>
    </row>
    <row r="5" spans="1:12" ht="12.75" customHeight="1">
      <c r="A5" s="5"/>
      <c r="B5" s="267" t="str">
        <f>Translations!$B$8</f>
        <v>The Directive can be downloaded from:</v>
      </c>
      <c r="C5" s="267"/>
      <c r="D5" s="267"/>
      <c r="E5" s="267"/>
      <c r="F5" s="267"/>
      <c r="G5" s="267"/>
      <c r="H5" s="267"/>
      <c r="I5" s="267"/>
      <c r="J5" s="267"/>
      <c r="K5" s="267"/>
      <c r="L5" s="267"/>
    </row>
    <row r="6" spans="1:12" ht="12.75">
      <c r="A6" s="7"/>
      <c r="B6" s="290" t="str">
        <f>Translations!$B$9</f>
        <v>http://eur-lex.europa.eu/LexUriServ/LexUriServ.do?uri=CONSLEG:2003L0087:20090625:EN:PDF</v>
      </c>
      <c r="C6" s="290"/>
      <c r="D6" s="290"/>
      <c r="E6" s="290"/>
      <c r="F6" s="290"/>
      <c r="G6" s="290"/>
      <c r="H6" s="290"/>
      <c r="I6" s="290"/>
      <c r="J6" s="290"/>
      <c r="K6" s="290"/>
      <c r="L6" s="291"/>
    </row>
    <row r="7" spans="1:12" ht="4.5" customHeight="1">
      <c r="A7" s="7"/>
      <c r="B7" s="8"/>
      <c r="C7" s="8"/>
      <c r="D7" s="8"/>
      <c r="E7" s="8"/>
      <c r="F7" s="8"/>
      <c r="G7" s="8"/>
      <c r="H7" s="8"/>
      <c r="I7" s="8"/>
      <c r="J7" s="8"/>
      <c r="K7" s="8"/>
      <c r="L7" s="9"/>
    </row>
    <row r="8" spans="1:12" ht="26.25" customHeight="1">
      <c r="A8" s="5">
        <v>2</v>
      </c>
      <c r="B8" s="267" t="str">
        <f>Translations!$B$10</f>
        <v>The Monitoring and Reporting Regulation (Commission Regulation (EU) No 601/2012 of 21 June 2012, hereinafter the "MRR"), defines further requirements for monitoring and reporting. The MRR can be downloaded from:</v>
      </c>
      <c r="C8" s="267"/>
      <c r="D8" s="267"/>
      <c r="E8" s="267"/>
      <c r="F8" s="267"/>
      <c r="G8" s="267"/>
      <c r="H8" s="267"/>
      <c r="I8" s="267"/>
      <c r="J8" s="267"/>
      <c r="K8" s="267"/>
      <c r="L8" s="267"/>
    </row>
    <row r="9" spans="1:12" ht="12.75" customHeight="1">
      <c r="A9" s="5"/>
      <c r="B9" s="290" t="str">
        <f>Translations!$B$11</f>
        <v>http://eur-lex.europa.eu/LexUriServ/LexUriServ.do?uri=OJ:L:2012:181:0030:0104:EN:PDF</v>
      </c>
      <c r="C9" s="290"/>
      <c r="D9" s="290"/>
      <c r="E9" s="290"/>
      <c r="F9" s="290"/>
      <c r="G9" s="290"/>
      <c r="H9" s="290"/>
      <c r="I9" s="290"/>
      <c r="J9" s="290"/>
      <c r="K9" s="290"/>
      <c r="L9" s="291"/>
    </row>
    <row r="10" spans="1:12" ht="4.5" customHeight="1">
      <c r="A10" s="5"/>
      <c r="B10" s="8"/>
      <c r="C10" s="8"/>
      <c r="D10" s="8"/>
      <c r="E10" s="8"/>
      <c r="F10" s="8"/>
      <c r="G10" s="8"/>
      <c r="H10" s="8"/>
      <c r="I10" s="8"/>
      <c r="J10" s="8"/>
      <c r="K10" s="8"/>
      <c r="L10" s="9"/>
    </row>
    <row r="11" spans="1:12" ht="25.5" customHeight="1">
      <c r="A11" s="5">
        <v>3</v>
      </c>
      <c r="B11" s="293" t="str">
        <f>Translations!$B$42</f>
        <v>This file constitutes a tool developed by the Commission services for the purpose of harmonising the approach for preparing a risk assessment in accordance with Article 58(2) point (a) and Article 12(1) point (b) of the MRR.</v>
      </c>
      <c r="C11" s="293"/>
      <c r="D11" s="293"/>
      <c r="E11" s="293"/>
      <c r="F11" s="293"/>
      <c r="G11" s="293"/>
      <c r="H11" s="293"/>
      <c r="I11" s="293"/>
      <c r="J11" s="293"/>
      <c r="K11" s="293"/>
      <c r="L11" s="293"/>
    </row>
    <row r="12" spans="1:12" ht="12.75" customHeight="1">
      <c r="A12" s="5"/>
      <c r="B12" s="293" t="str">
        <f>Translations!$B$46</f>
        <v>Using this tool for submitting the result of the risk assessment is OPTIONAL. Alternative approaches may be used, where considered more useful.</v>
      </c>
      <c r="C12" s="293"/>
      <c r="D12" s="293"/>
      <c r="E12" s="293"/>
      <c r="F12" s="293"/>
      <c r="G12" s="293"/>
      <c r="H12" s="293"/>
      <c r="I12" s="293"/>
      <c r="J12" s="293"/>
      <c r="K12" s="293"/>
      <c r="L12" s="293"/>
    </row>
    <row r="13" spans="1:13" ht="12.75" customHeight="1">
      <c r="A13" s="5"/>
      <c r="B13" s="11"/>
      <c r="C13" s="10"/>
      <c r="D13" s="10"/>
      <c r="E13" s="10"/>
      <c r="F13" s="10"/>
      <c r="G13" s="10"/>
      <c r="H13" s="10"/>
      <c r="I13" s="10"/>
      <c r="J13" s="10"/>
      <c r="K13" s="10"/>
      <c r="L13" s="10"/>
      <c r="M13" s="6"/>
    </row>
    <row r="14" spans="1:12" ht="38.25" customHeight="1">
      <c r="A14" s="5"/>
      <c r="B14" s="287" t="str">
        <f>Translations!$B$43</f>
        <v>This is the final version of the optional tool for the operator's risk assessment in accordance with Article 58(2) point (a) and Article 12(1) point (b) of the MRR, dated October 2013.</v>
      </c>
      <c r="C14" s="288"/>
      <c r="D14" s="288"/>
      <c r="E14" s="288"/>
      <c r="F14" s="288"/>
      <c r="G14" s="288"/>
      <c r="H14" s="288"/>
      <c r="I14" s="288"/>
      <c r="J14" s="288"/>
      <c r="K14" s="288"/>
      <c r="L14" s="289"/>
    </row>
    <row r="15" spans="1:12" ht="12.75" customHeight="1">
      <c r="A15" s="5"/>
      <c r="B15" s="267"/>
      <c r="C15" s="267"/>
      <c r="D15" s="267"/>
      <c r="E15" s="267"/>
      <c r="F15" s="267"/>
      <c r="G15" s="267"/>
      <c r="H15" s="267"/>
      <c r="I15" s="267"/>
      <c r="J15" s="267"/>
      <c r="K15" s="267"/>
      <c r="L15" s="267"/>
    </row>
    <row r="16" spans="1:12" ht="12.75" customHeight="1">
      <c r="A16" s="5">
        <v>4</v>
      </c>
      <c r="B16" s="267" t="str">
        <f>Translations!$B$12</f>
        <v>All Commission guidance documents on the Monitoring and Reporting Regulation can be found at:</v>
      </c>
      <c r="C16" s="267"/>
      <c r="D16" s="267"/>
      <c r="E16" s="267"/>
      <c r="F16" s="267"/>
      <c r="G16" s="267"/>
      <c r="H16" s="267"/>
      <c r="I16" s="267"/>
      <c r="J16" s="267"/>
      <c r="K16" s="267"/>
      <c r="L16" s="267"/>
    </row>
    <row r="17" spans="1:12" ht="12.75" customHeight="1">
      <c r="A17" s="5"/>
      <c r="B17" s="290" t="str">
        <f>Translations!$B$44</f>
        <v>http://ec.europa.eu/clima/policies/ets/monitoring/documentation_en.htm</v>
      </c>
      <c r="C17" s="290"/>
      <c r="D17" s="290"/>
      <c r="E17" s="290"/>
      <c r="F17" s="290"/>
      <c r="G17" s="290"/>
      <c r="H17" s="290"/>
      <c r="I17" s="290"/>
      <c r="J17" s="290"/>
      <c r="K17" s="290"/>
      <c r="L17" s="291"/>
    </row>
    <row r="19" spans="1:12" ht="15">
      <c r="A19" s="5">
        <v>5</v>
      </c>
      <c r="B19" s="292" t="s">
        <v>323</v>
      </c>
      <c r="C19" s="292"/>
      <c r="D19" s="292"/>
      <c r="E19" s="292"/>
      <c r="F19" s="292"/>
      <c r="G19" s="292"/>
      <c r="H19" s="292"/>
      <c r="I19" s="292"/>
      <c r="J19" s="292"/>
      <c r="K19" s="292"/>
      <c r="L19" s="292"/>
    </row>
    <row r="20" spans="1:12" ht="12.75">
      <c r="A20" s="5"/>
      <c r="B20" s="14" t="str">
        <f>Translations!$B$15</f>
        <v>EU Websites:</v>
      </c>
      <c r="C20" s="15"/>
      <c r="D20" s="15"/>
      <c r="E20" s="15"/>
      <c r="F20" s="15"/>
      <c r="G20" s="15"/>
      <c r="H20" s="15"/>
      <c r="I20" s="15"/>
      <c r="J20" s="15"/>
      <c r="K20" s="15"/>
      <c r="L20" s="16"/>
    </row>
    <row r="21" spans="1:12" ht="12.75">
      <c r="A21" s="5"/>
      <c r="B21" s="15" t="str">
        <f>Translations!$B$16</f>
        <v>EU-Legislation:</v>
      </c>
      <c r="C21" s="15"/>
      <c r="D21" s="285" t="str">
        <f>Translations!$B$17</f>
        <v>http://eur-lex.europa.eu/en/index.htm </v>
      </c>
      <c r="E21" s="286"/>
      <c r="F21" s="286"/>
      <c r="G21" s="286"/>
      <c r="H21" s="286"/>
      <c r="I21" s="286"/>
      <c r="J21" s="15"/>
      <c r="K21" s="15"/>
      <c r="L21" s="16"/>
    </row>
    <row r="22" spans="1:12" ht="12.75">
      <c r="A22" s="5"/>
      <c r="B22" s="15" t="str">
        <f>Translations!$B$18</f>
        <v>EU ETS general:</v>
      </c>
      <c r="C22" s="15"/>
      <c r="D22" s="284" t="str">
        <f>Translations!$B$19</f>
        <v>http://ec.europa.eu/clima/policies/ets/index_en.htm</v>
      </c>
      <c r="E22" s="284"/>
      <c r="F22" s="284"/>
      <c r="G22" s="284"/>
      <c r="H22" s="284"/>
      <c r="I22" s="284"/>
      <c r="J22" s="15"/>
      <c r="K22" s="15"/>
      <c r="L22" s="16"/>
    </row>
    <row r="23" spans="1:12" ht="12.75">
      <c r="A23" s="5"/>
      <c r="B23" s="15" t="str">
        <f>Translations!$B$20</f>
        <v>Monitoring and Reporting in the EU ETS: </v>
      </c>
      <c r="C23" s="15"/>
      <c r="D23" s="15"/>
      <c r="E23" s="15"/>
      <c r="F23" s="15"/>
      <c r="G23" s="15"/>
      <c r="H23" s="15"/>
      <c r="I23" s="15"/>
      <c r="J23" s="15"/>
      <c r="K23" s="15"/>
      <c r="L23" s="16"/>
    </row>
    <row r="24" spans="1:12" ht="12.75">
      <c r="A24" s="5"/>
      <c r="B24" s="15"/>
      <c r="C24" s="15"/>
      <c r="D24" s="285" t="str">
        <f>Translations!$B$13</f>
        <v>http://ec.europa.eu/clima/policies/ets/monitoring/index_en.htm</v>
      </c>
      <c r="E24" s="286"/>
      <c r="F24" s="286"/>
      <c r="G24" s="286"/>
      <c r="H24" s="286"/>
      <c r="I24" s="286"/>
      <c r="J24" s="15"/>
      <c r="K24" s="15"/>
      <c r="L24" s="16"/>
    </row>
    <row r="25" ht="12.75">
      <c r="B25" s="14" t="str">
        <f>Translations!$B$21</f>
        <v>Other Websites:</v>
      </c>
    </row>
    <row r="26" spans="2:12" ht="12.75">
      <c r="B26" s="253" t="str">
        <f>Translations!$B$22</f>
        <v>&lt;to be provided by Member State&gt;</v>
      </c>
      <c r="C26" s="253"/>
      <c r="D26" s="253"/>
      <c r="E26" s="253"/>
      <c r="F26" s="253"/>
      <c r="G26" s="253"/>
      <c r="H26" s="253"/>
      <c r="I26" s="253"/>
      <c r="J26" s="253"/>
      <c r="K26" s="253"/>
      <c r="L26" s="253"/>
    </row>
    <row r="27" spans="2:12" ht="12.75">
      <c r="B27" s="253"/>
      <c r="C27" s="253"/>
      <c r="D27" s="253"/>
      <c r="E27" s="253"/>
      <c r="F27" s="253"/>
      <c r="G27" s="253"/>
      <c r="H27" s="253"/>
      <c r="I27" s="253"/>
      <c r="J27" s="253"/>
      <c r="K27" s="253"/>
      <c r="L27" s="253"/>
    </row>
    <row r="28" spans="2:12" ht="12.75">
      <c r="B28" s="14" t="str">
        <f>Translations!$B$23</f>
        <v>Helpdesk:</v>
      </c>
      <c r="C28" s="17"/>
      <c r="D28" s="17"/>
      <c r="E28" s="17"/>
      <c r="F28" s="17"/>
      <c r="G28" s="17"/>
      <c r="H28" s="17"/>
      <c r="I28" s="17"/>
      <c r="J28" s="17"/>
      <c r="K28" s="17"/>
      <c r="L28" s="18"/>
    </row>
    <row r="29" spans="2:12" ht="12.75">
      <c r="B29" s="253" t="str">
        <f>Translations!$B$24</f>
        <v>&lt;to be provided by Member State, if relevant&gt;</v>
      </c>
      <c r="C29" s="253"/>
      <c r="D29" s="253"/>
      <c r="E29" s="253"/>
      <c r="F29" s="253"/>
      <c r="G29" s="253"/>
      <c r="H29" s="253"/>
      <c r="I29" s="253"/>
      <c r="J29" s="253"/>
      <c r="K29" s="253"/>
      <c r="L29" s="253"/>
    </row>
    <row r="30" spans="2:12" ht="12.75">
      <c r="B30" s="253"/>
      <c r="C30" s="253"/>
      <c r="D30" s="253"/>
      <c r="E30" s="253"/>
      <c r="F30" s="253"/>
      <c r="G30" s="253"/>
      <c r="H30" s="253"/>
      <c r="I30" s="253"/>
      <c r="J30" s="253"/>
      <c r="K30" s="253"/>
      <c r="L30" s="253"/>
    </row>
    <row r="31" ht="25.5" customHeight="1"/>
    <row r="32" spans="1:12" ht="15.75" customHeight="1">
      <c r="A32" s="19">
        <v>6</v>
      </c>
      <c r="B32" s="265" t="str">
        <f>Translations!$B$25</f>
        <v>How to use this file:</v>
      </c>
      <c r="C32" s="265"/>
      <c r="D32" s="265"/>
      <c r="E32" s="265"/>
      <c r="F32" s="265"/>
      <c r="G32" s="265"/>
      <c r="H32" s="265"/>
      <c r="I32" s="265"/>
      <c r="J32" s="265"/>
      <c r="K32" s="265"/>
      <c r="L32" s="265"/>
    </row>
    <row r="33" spans="1:12" ht="51" customHeight="1">
      <c r="A33" s="5"/>
      <c r="B33" s="277" t="str">
        <f>Translations!$B$37</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3" s="278"/>
      <c r="D33" s="278"/>
      <c r="E33" s="278"/>
      <c r="F33" s="278"/>
      <c r="G33" s="278"/>
      <c r="H33" s="278"/>
      <c r="I33" s="278"/>
      <c r="J33" s="278"/>
      <c r="K33" s="278"/>
      <c r="L33" s="279"/>
    </row>
    <row r="34" spans="1:12" ht="12.75">
      <c r="A34" s="5"/>
      <c r="B34" s="280" t="str">
        <f>Translations!$B$26</f>
        <v>Colour codes and fonts:</v>
      </c>
      <c r="C34" s="280"/>
      <c r="D34" s="280"/>
      <c r="E34" s="280"/>
      <c r="F34" s="280"/>
      <c r="G34" s="280"/>
      <c r="H34" s="280"/>
      <c r="I34" s="280"/>
      <c r="J34" s="280"/>
      <c r="K34" s="280"/>
      <c r="L34" s="281"/>
    </row>
    <row r="35" spans="3:12" ht="12.75">
      <c r="C35" s="279" t="str">
        <f>Translations!$B$27</f>
        <v>Black bold text:</v>
      </c>
      <c r="D35" s="282"/>
      <c r="E35" s="267" t="str">
        <f>Translations!$B$28</f>
        <v>This is text provided by the Commission template. It should be kept as it is.</v>
      </c>
      <c r="F35" s="267"/>
      <c r="G35" s="267"/>
      <c r="H35" s="267"/>
      <c r="I35" s="267"/>
      <c r="J35" s="267"/>
      <c r="K35" s="267"/>
      <c r="L35" s="273"/>
    </row>
    <row r="36" spans="3:12" ht="12.75">
      <c r="C36" s="283" t="str">
        <f>Translations!$B$29</f>
        <v>Smaller italic text:</v>
      </c>
      <c r="D36" s="283"/>
      <c r="E36" s="267" t="str">
        <f>Translations!$B$30</f>
        <v>This text gives further explanations. Member States may add further explanations in MS specific versions of the template.</v>
      </c>
      <c r="F36" s="267"/>
      <c r="G36" s="267"/>
      <c r="H36" s="267"/>
      <c r="I36" s="267"/>
      <c r="J36" s="267"/>
      <c r="K36" s="267"/>
      <c r="L36" s="273"/>
    </row>
    <row r="37" spans="3:12" ht="12.75">
      <c r="C37" s="271"/>
      <c r="D37" s="272"/>
      <c r="E37" s="273" t="str">
        <f>Translations!$B$31</f>
        <v>Light yellow fields indicate that an input is optional.</v>
      </c>
      <c r="F37" s="268"/>
      <c r="G37" s="268"/>
      <c r="H37" s="268"/>
      <c r="I37" s="268"/>
      <c r="J37" s="268"/>
      <c r="K37" s="268"/>
      <c r="L37" s="268"/>
    </row>
    <row r="38" spans="3:12" ht="12.75">
      <c r="C38" s="274"/>
      <c r="D38" s="275"/>
      <c r="E38" s="273" t="str">
        <f>Translations!$B$32</f>
        <v>Green fields show automatically calculated results. Red text indicates error messages (missing data etc.).</v>
      </c>
      <c r="F38" s="268"/>
      <c r="G38" s="268"/>
      <c r="H38" s="268"/>
      <c r="I38" s="268"/>
      <c r="J38" s="268"/>
      <c r="K38" s="268"/>
      <c r="L38" s="268"/>
    </row>
    <row r="39" spans="3:12" ht="12.75">
      <c r="C39" s="276"/>
      <c r="D39" s="275"/>
      <c r="E39" s="273" t="str">
        <f>Translations!$B$33</f>
        <v>Shaded fields indicate that an input in another field makes the input here not relevant.</v>
      </c>
      <c r="F39" s="267"/>
      <c r="G39" s="267"/>
      <c r="H39" s="267"/>
      <c r="I39" s="267"/>
      <c r="J39" s="267"/>
      <c r="K39" s="267"/>
      <c r="L39" s="273"/>
    </row>
    <row r="40" spans="3:12" ht="12.75">
      <c r="C40" s="266"/>
      <c r="D40" s="266"/>
      <c r="E40" s="267" t="str">
        <f>Translations!$B$34</f>
        <v>Grey shaded areas should be filled by Member States before publishing a customised version of the template.</v>
      </c>
      <c r="F40" s="268"/>
      <c r="G40" s="268"/>
      <c r="H40" s="268"/>
      <c r="I40" s="268"/>
      <c r="J40" s="268"/>
      <c r="K40" s="268"/>
      <c r="L40" s="268"/>
    </row>
    <row r="41" spans="3:12" ht="12.75">
      <c r="C41" s="269"/>
      <c r="D41" s="269"/>
      <c r="E41" s="267" t="str">
        <f>Translations!$B$35</f>
        <v>Light grey areas are dedicated for navigation and hyperlinks.</v>
      </c>
      <c r="F41" s="268"/>
      <c r="G41" s="268"/>
      <c r="H41" s="268"/>
      <c r="I41" s="268"/>
      <c r="J41" s="268"/>
      <c r="K41" s="268"/>
      <c r="L41" s="268"/>
    </row>
    <row r="43" spans="1:12" ht="51" customHeight="1">
      <c r="A43" s="5">
        <v>7</v>
      </c>
      <c r="B43" s="270" t="str">
        <f>Translations!$B$36</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268"/>
      <c r="D43" s="268"/>
      <c r="E43" s="268"/>
      <c r="F43" s="268"/>
      <c r="G43" s="268"/>
      <c r="H43" s="268"/>
      <c r="I43" s="268"/>
      <c r="J43" s="268"/>
      <c r="K43" s="268"/>
      <c r="L43" s="268"/>
    </row>
    <row r="44" spans="1:12" ht="51" customHeight="1">
      <c r="A44" s="5">
        <v>8</v>
      </c>
      <c r="B44" s="270" t="str">
        <f>Translations!$B$38</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4" s="268"/>
      <c r="D44" s="268"/>
      <c r="E44" s="268"/>
      <c r="F44" s="268"/>
      <c r="G44" s="268"/>
      <c r="H44" s="268"/>
      <c r="I44" s="268"/>
      <c r="J44" s="268"/>
      <c r="K44" s="268"/>
      <c r="L44" s="268"/>
    </row>
    <row r="45" spans="1:12" ht="4.5" customHeight="1" thickBot="1">
      <c r="A45" s="21"/>
      <c r="B45" s="260"/>
      <c r="C45" s="261"/>
      <c r="D45" s="261"/>
      <c r="E45" s="261"/>
      <c r="F45" s="261"/>
      <c r="G45" s="261"/>
      <c r="H45" s="261"/>
      <c r="I45" s="261"/>
      <c r="J45" s="261"/>
      <c r="K45" s="261"/>
      <c r="L45" s="23"/>
    </row>
    <row r="46" spans="1:12" ht="89.25" customHeight="1" thickBot="1">
      <c r="A46" s="5">
        <v>9</v>
      </c>
      <c r="B46" s="262" t="str">
        <f>Translations!$B$39</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6" s="263"/>
      <c r="D46" s="263"/>
      <c r="E46" s="263"/>
      <c r="F46" s="263"/>
      <c r="G46" s="263"/>
      <c r="H46" s="263"/>
      <c r="I46" s="263"/>
      <c r="J46" s="263"/>
      <c r="K46" s="263"/>
      <c r="L46" s="264"/>
    </row>
    <row r="48" spans="1:12" ht="15.75">
      <c r="A48" s="5">
        <v>10</v>
      </c>
      <c r="B48" s="265" t="str">
        <f>Translations!$B$40</f>
        <v>Member State-specific guidance is listed here:</v>
      </c>
      <c r="C48" s="265"/>
      <c r="D48" s="265"/>
      <c r="E48" s="265"/>
      <c r="F48" s="265"/>
      <c r="G48" s="265"/>
      <c r="H48" s="265"/>
      <c r="I48" s="265"/>
      <c r="J48" s="265"/>
      <c r="K48" s="265"/>
      <c r="L48" s="265"/>
    </row>
    <row r="49" spans="2:12" ht="12.75">
      <c r="B49" s="253"/>
      <c r="C49" s="253"/>
      <c r="D49" s="253"/>
      <c r="E49" s="253"/>
      <c r="F49" s="253"/>
      <c r="G49" s="253"/>
      <c r="H49" s="253"/>
      <c r="I49" s="253"/>
      <c r="J49" s="253"/>
      <c r="K49" s="253"/>
      <c r="L49" s="253"/>
    </row>
    <row r="50" spans="2:12" ht="12.75">
      <c r="B50" s="253"/>
      <c r="C50" s="253"/>
      <c r="D50" s="253"/>
      <c r="E50" s="253"/>
      <c r="F50" s="253"/>
      <c r="G50" s="253"/>
      <c r="H50" s="253"/>
      <c r="I50" s="253"/>
      <c r="J50" s="253"/>
      <c r="K50" s="253"/>
      <c r="L50" s="253"/>
    </row>
    <row r="51" spans="2:12" ht="12.75">
      <c r="B51" s="253"/>
      <c r="C51" s="253"/>
      <c r="D51" s="253"/>
      <c r="E51" s="253"/>
      <c r="F51" s="253"/>
      <c r="G51" s="253"/>
      <c r="H51" s="253"/>
      <c r="I51" s="253"/>
      <c r="J51" s="253"/>
      <c r="K51" s="253"/>
      <c r="L51" s="253"/>
    </row>
    <row r="52" spans="2:12" ht="12.75">
      <c r="B52" s="253"/>
      <c r="C52" s="253"/>
      <c r="D52" s="253"/>
      <c r="E52" s="253"/>
      <c r="F52" s="253"/>
      <c r="G52" s="253"/>
      <c r="H52" s="253"/>
      <c r="I52" s="253"/>
      <c r="J52" s="253"/>
      <c r="K52" s="253"/>
      <c r="L52" s="253"/>
    </row>
    <row r="53" spans="2:12" ht="12.75">
      <c r="B53" s="253"/>
      <c r="C53" s="253"/>
      <c r="D53" s="253"/>
      <c r="E53" s="253"/>
      <c r="F53" s="253"/>
      <c r="G53" s="253"/>
      <c r="H53" s="253"/>
      <c r="I53" s="253"/>
      <c r="J53" s="253"/>
      <c r="K53" s="253"/>
      <c r="L53" s="253"/>
    </row>
    <row r="54" spans="2:12" ht="12.75">
      <c r="B54" s="253"/>
      <c r="C54" s="253"/>
      <c r="D54" s="253"/>
      <c r="E54" s="253"/>
      <c r="F54" s="253"/>
      <c r="G54" s="253"/>
      <c r="H54" s="253"/>
      <c r="I54" s="253"/>
      <c r="J54" s="253"/>
      <c r="K54" s="253"/>
      <c r="L54" s="253"/>
    </row>
    <row r="55" spans="2:12" ht="12.75">
      <c r="B55" s="253"/>
      <c r="C55" s="253"/>
      <c r="D55" s="253"/>
      <c r="E55" s="253"/>
      <c r="F55" s="253"/>
      <c r="G55" s="253"/>
      <c r="H55" s="253"/>
      <c r="I55" s="253"/>
      <c r="J55" s="253"/>
      <c r="K55" s="253"/>
      <c r="L55" s="253"/>
    </row>
    <row r="56" spans="2:12" ht="12.75">
      <c r="B56" s="253"/>
      <c r="C56" s="253"/>
      <c r="D56" s="253"/>
      <c r="E56" s="253"/>
      <c r="F56" s="253"/>
      <c r="G56" s="253"/>
      <c r="H56" s="253"/>
      <c r="I56" s="253"/>
      <c r="J56" s="253"/>
      <c r="K56" s="253"/>
      <c r="L56" s="253"/>
    </row>
    <row r="57" spans="2:12" ht="12.75">
      <c r="B57" s="253"/>
      <c r="C57" s="253"/>
      <c r="D57" s="253"/>
      <c r="E57" s="253"/>
      <c r="F57" s="253"/>
      <c r="G57" s="253"/>
      <c r="H57" s="253"/>
      <c r="I57" s="253"/>
      <c r="J57" s="253"/>
      <c r="K57" s="253"/>
      <c r="L57" s="253"/>
    </row>
    <row r="58" spans="2:12" ht="12.75">
      <c r="B58" s="253"/>
      <c r="C58" s="253"/>
      <c r="D58" s="253"/>
      <c r="E58" s="253"/>
      <c r="F58" s="253"/>
      <c r="G58" s="253"/>
      <c r="H58" s="253"/>
      <c r="I58" s="253"/>
      <c r="J58" s="253"/>
      <c r="K58" s="253"/>
      <c r="L58" s="253"/>
    </row>
    <row r="59" spans="2:12" ht="12.75">
      <c r="B59" s="253"/>
      <c r="C59" s="253"/>
      <c r="D59" s="253"/>
      <c r="E59" s="253"/>
      <c r="F59" s="253"/>
      <c r="G59" s="253"/>
      <c r="H59" s="253"/>
      <c r="I59" s="253"/>
      <c r="J59" s="253"/>
      <c r="K59" s="253"/>
      <c r="L59" s="253"/>
    </row>
    <row r="60" spans="2:12" ht="12.75">
      <c r="B60" s="253"/>
      <c r="C60" s="253"/>
      <c r="D60" s="253"/>
      <c r="E60" s="253"/>
      <c r="F60" s="253"/>
      <c r="G60" s="253"/>
      <c r="H60" s="253"/>
      <c r="I60" s="253"/>
      <c r="J60" s="253"/>
      <c r="K60" s="253"/>
      <c r="L60" s="253"/>
    </row>
    <row r="61" spans="2:12" ht="12.75">
      <c r="B61" s="253"/>
      <c r="C61" s="253"/>
      <c r="D61" s="253"/>
      <c r="E61" s="253"/>
      <c r="F61" s="253"/>
      <c r="G61" s="253"/>
      <c r="H61" s="253"/>
      <c r="I61" s="253"/>
      <c r="J61" s="253"/>
      <c r="K61" s="253"/>
      <c r="L61" s="253"/>
    </row>
    <row r="62" spans="2:12" ht="12.75">
      <c r="B62" s="253"/>
      <c r="C62" s="253"/>
      <c r="D62" s="253"/>
      <c r="E62" s="253"/>
      <c r="F62" s="253"/>
      <c r="G62" s="253"/>
      <c r="H62" s="253"/>
      <c r="I62" s="253"/>
      <c r="J62" s="253"/>
      <c r="K62" s="253"/>
      <c r="L62" s="253"/>
    </row>
    <row r="63" spans="2:12" ht="12.75">
      <c r="B63" s="253"/>
      <c r="C63" s="253"/>
      <c r="D63" s="253"/>
      <c r="E63" s="253"/>
      <c r="F63" s="253"/>
      <c r="G63" s="253"/>
      <c r="H63" s="253"/>
      <c r="I63" s="253"/>
      <c r="J63" s="253"/>
      <c r="K63" s="253"/>
      <c r="L63" s="253"/>
    </row>
    <row r="64" spans="2:12" ht="12.75">
      <c r="B64" s="253"/>
      <c r="C64" s="253"/>
      <c r="D64" s="253"/>
      <c r="E64" s="253"/>
      <c r="F64" s="253"/>
      <c r="G64" s="253"/>
      <c r="H64" s="253"/>
      <c r="I64" s="253"/>
      <c r="J64" s="253"/>
      <c r="K64" s="253"/>
      <c r="L64" s="253"/>
    </row>
    <row r="65" spans="2:12" ht="12.75">
      <c r="B65" s="253"/>
      <c r="C65" s="253"/>
      <c r="D65" s="253"/>
      <c r="E65" s="253"/>
      <c r="F65" s="253"/>
      <c r="G65" s="253"/>
      <c r="H65" s="253"/>
      <c r="I65" s="253"/>
      <c r="J65" s="253"/>
      <c r="K65" s="253"/>
      <c r="L65" s="253"/>
    </row>
    <row r="66" spans="2:12" ht="12.75">
      <c r="B66" s="253"/>
      <c r="C66" s="253"/>
      <c r="D66" s="253"/>
      <c r="E66" s="253"/>
      <c r="F66" s="253"/>
      <c r="G66" s="253"/>
      <c r="H66" s="253"/>
      <c r="I66" s="253"/>
      <c r="J66" s="253"/>
      <c r="K66" s="253"/>
      <c r="L66" s="253"/>
    </row>
    <row r="67" spans="2:12" ht="12.75">
      <c r="B67" s="253"/>
      <c r="C67" s="253"/>
      <c r="D67" s="253"/>
      <c r="E67" s="253"/>
      <c r="F67" s="253"/>
      <c r="G67" s="253"/>
      <c r="H67" s="253"/>
      <c r="I67" s="253"/>
      <c r="J67" s="253"/>
      <c r="K67" s="253"/>
      <c r="L67" s="253"/>
    </row>
    <row r="68" spans="2:12" ht="12.75">
      <c r="B68" s="253"/>
      <c r="C68" s="253"/>
      <c r="D68" s="253"/>
      <c r="E68" s="253"/>
      <c r="F68" s="253"/>
      <c r="G68" s="253"/>
      <c r="H68" s="253"/>
      <c r="I68" s="253"/>
      <c r="J68" s="253"/>
      <c r="K68" s="253"/>
      <c r="L68" s="253"/>
    </row>
    <row r="69" spans="2:12" ht="12.75">
      <c r="B69" s="253"/>
      <c r="C69" s="253"/>
      <c r="D69" s="253"/>
      <c r="E69" s="253"/>
      <c r="F69" s="253"/>
      <c r="G69" s="253"/>
      <c r="H69" s="253"/>
      <c r="I69" s="253"/>
      <c r="J69" s="253"/>
      <c r="K69" s="253"/>
      <c r="L69" s="253"/>
    </row>
    <row r="70" spans="2:12" ht="12.75">
      <c r="B70" s="253"/>
      <c r="C70" s="253"/>
      <c r="D70" s="253"/>
      <c r="E70" s="253"/>
      <c r="F70" s="253"/>
      <c r="G70" s="253"/>
      <c r="H70" s="253"/>
      <c r="I70" s="253"/>
      <c r="J70" s="253"/>
      <c r="K70" s="253"/>
      <c r="L70" s="253"/>
    </row>
    <row r="73" spans="1:2" s="1" customFormat="1" ht="13.5" thickBot="1">
      <c r="A73" s="5">
        <v>11</v>
      </c>
      <c r="B73" s="24" t="str">
        <f>Translations!$B$2</f>
        <v>Template version information:</v>
      </c>
    </row>
    <row r="74" spans="2:9" s="1" customFormat="1" ht="12.75">
      <c r="B74" s="257" t="str">
        <f>Translations!$B$3</f>
        <v>Template provided by:</v>
      </c>
      <c r="C74" s="258"/>
      <c r="D74" s="258"/>
      <c r="E74" s="259"/>
      <c r="F74" s="25" t="str">
        <f>VersionDocumentation!B4</f>
        <v>European Commission</v>
      </c>
      <c r="G74" s="26"/>
      <c r="H74" s="26"/>
      <c r="I74" s="27"/>
    </row>
    <row r="75" spans="2:9" s="1" customFormat="1" ht="12.75">
      <c r="B75" s="250" t="str">
        <f>Translations!$B$4</f>
        <v>Publication date:</v>
      </c>
      <c r="C75" s="251"/>
      <c r="D75" s="251"/>
      <c r="E75" s="252"/>
      <c r="F75" s="28">
        <f>VersionDocumentation!B3</f>
        <v>41548</v>
      </c>
      <c r="G75" s="29"/>
      <c r="H75" s="29"/>
      <c r="I75" s="30"/>
    </row>
    <row r="76" spans="2:9" s="1" customFormat="1" ht="12.75">
      <c r="B76" s="250" t="str">
        <f>Translations!$B$5</f>
        <v>Language version:</v>
      </c>
      <c r="C76" s="251"/>
      <c r="D76" s="251"/>
      <c r="E76" s="252"/>
      <c r="F76" s="31" t="str">
        <f>VersionDocumentation!B5</f>
        <v>English</v>
      </c>
      <c r="G76" s="29"/>
      <c r="H76" s="29"/>
      <c r="I76" s="30"/>
    </row>
    <row r="77" spans="2:9" s="1" customFormat="1" ht="13.5" thickBot="1">
      <c r="B77" s="254" t="str">
        <f>Translations!$B$6</f>
        <v>Reference filename:</v>
      </c>
      <c r="C77" s="255"/>
      <c r="D77" s="255"/>
      <c r="E77" s="256"/>
      <c r="F77" s="32" t="str">
        <f>VersionDocumentation!C3</f>
        <v>Tool Risk Assessment_COM_en_011013.xls</v>
      </c>
      <c r="G77" s="33"/>
      <c r="H77" s="33"/>
      <c r="I77" s="34"/>
    </row>
    <row r="78" s="1" customFormat="1" ht="12.75"/>
  </sheetData>
  <sheetProtection sheet="1" objects="1" scenarios="1" formatCells="0" formatColumns="0" formatRows="0"/>
  <mergeCells count="69">
    <mergeCell ref="B12:L12"/>
    <mergeCell ref="B2:J2"/>
    <mergeCell ref="B3:L3"/>
    <mergeCell ref="B4:L4"/>
    <mergeCell ref="B5:L5"/>
    <mergeCell ref="B6:L6"/>
    <mergeCell ref="B8:L8"/>
    <mergeCell ref="B9:L9"/>
    <mergeCell ref="B11:L11"/>
    <mergeCell ref="B14:L14"/>
    <mergeCell ref="B15:L15"/>
    <mergeCell ref="B16:L16"/>
    <mergeCell ref="B17:L17"/>
    <mergeCell ref="B19:L19"/>
    <mergeCell ref="D21:I21"/>
    <mergeCell ref="D22:I22"/>
    <mergeCell ref="D24:I24"/>
    <mergeCell ref="B26:L26"/>
    <mergeCell ref="B27:L27"/>
    <mergeCell ref="B29:L29"/>
    <mergeCell ref="B30:L30"/>
    <mergeCell ref="B32:L32"/>
    <mergeCell ref="B33:L33"/>
    <mergeCell ref="B34:L34"/>
    <mergeCell ref="C35:D35"/>
    <mergeCell ref="E35:L35"/>
    <mergeCell ref="C36:D36"/>
    <mergeCell ref="E36:L36"/>
    <mergeCell ref="C37:D37"/>
    <mergeCell ref="E37:L37"/>
    <mergeCell ref="C38:D38"/>
    <mergeCell ref="E38:L38"/>
    <mergeCell ref="C39:D39"/>
    <mergeCell ref="E39:L39"/>
    <mergeCell ref="C40:D40"/>
    <mergeCell ref="E40:L40"/>
    <mergeCell ref="C41:D41"/>
    <mergeCell ref="E41:L41"/>
    <mergeCell ref="B43:L43"/>
    <mergeCell ref="B44:L44"/>
    <mergeCell ref="B45:K45"/>
    <mergeCell ref="B46:L46"/>
    <mergeCell ref="B48:L48"/>
    <mergeCell ref="B49:L49"/>
    <mergeCell ref="B50:L50"/>
    <mergeCell ref="B51:L51"/>
    <mergeCell ref="B52:L52"/>
    <mergeCell ref="B53:L53"/>
    <mergeCell ref="B54:L54"/>
    <mergeCell ref="B55:L55"/>
    <mergeCell ref="B56:L56"/>
    <mergeCell ref="B57:L57"/>
    <mergeCell ref="B75:E75"/>
    <mergeCell ref="B58:L58"/>
    <mergeCell ref="B59:L59"/>
    <mergeCell ref="B60:L60"/>
    <mergeCell ref="B61:L61"/>
    <mergeCell ref="B62:L62"/>
    <mergeCell ref="B63:L63"/>
    <mergeCell ref="B76:E76"/>
    <mergeCell ref="B64:L64"/>
    <mergeCell ref="B65:L65"/>
    <mergeCell ref="B66:L66"/>
    <mergeCell ref="B67:L67"/>
    <mergeCell ref="B77:E77"/>
    <mergeCell ref="B68:L68"/>
    <mergeCell ref="B69:L69"/>
    <mergeCell ref="B70:L70"/>
    <mergeCell ref="B74:E74"/>
  </mergeCells>
  <hyperlinks>
    <hyperlink ref="D21" r:id="rId1" display="http://eur-lex.europa.eu/en/index.htm "/>
    <hyperlink ref="D24" r:id="rId2" display="http://ec.europa.eu/clima/policies/ets/monitoring/index_en.htm"/>
    <hyperlink ref="B6:K6" r:id="rId3" display="http://ec.europa.eu/clima/documentation/ets/docs/decision_benchmarking_15_dec_en.pdf. "/>
    <hyperlink ref="B6" r:id="rId4" display="http://eur-lex.europa.eu/LexUriServ/LexUriServ.do?uri=CONSLEG:2003L0087:20090625:EN:PDF"/>
    <hyperlink ref="B9" r:id="rId5" display="http://ec.europa.eu/clima/news/articles/news_2011121401_en.htm"/>
    <hyperlink ref="B9:L9" r:id="rId6" display="http://eur-lex.europa.eu/LexUriServ/LexUriServ.do?uri=OJ:L:2012:181:0030:0104:EN:PDF"/>
    <hyperlink ref="B17" r:id="rId7" display="http://ec.europa.eu/clima/policies/ets/monitoring/documentation_en.htm"/>
    <hyperlink ref="D22:I22" r:id="rId8" display="http://ec.europa.eu/clima/policies/ets/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9"/>
  <headerFooter alignWithMargins="0">
    <oddHeader>&amp;L&amp;F, &amp;A&amp;R&amp;D, &amp;T</oddHeader>
    <oddFooter>&amp;C&amp;P / &amp;N</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sheetPr codeName="Tabelle1">
    <tabColor rgb="FF00B050"/>
    <pageSetUpPr fitToPage="1"/>
  </sheetPr>
  <dimension ref="A1:R71"/>
  <sheetViews>
    <sheetView zoomScalePageLayoutView="0" workbookViewId="0" topLeftCell="B2">
      <selection activeCell="C3" sqref="C3:I3"/>
    </sheetView>
  </sheetViews>
  <sheetFormatPr defaultColWidth="11.421875" defaultRowHeight="15"/>
  <cols>
    <col min="1" max="1" width="2.7109375" style="100" hidden="1" customWidth="1"/>
    <col min="2" max="2" width="6.7109375" style="102" customWidth="1"/>
    <col min="3" max="3" width="6.00390625" style="103" customWidth="1"/>
    <col min="4" max="4" width="20.7109375" style="102" customWidth="1"/>
    <col min="5" max="9" width="15.7109375" style="103" customWidth="1"/>
    <col min="10" max="10" width="12.7109375" style="103" customWidth="1"/>
    <col min="11" max="18" width="11.421875" style="100" hidden="1" customWidth="1"/>
    <col min="19" max="16384" width="11.421875" style="103" customWidth="1"/>
  </cols>
  <sheetData>
    <row r="1" spans="1:18" s="100" customFormat="1" ht="13.5" hidden="1" thickBot="1">
      <c r="A1" s="100" t="s">
        <v>42</v>
      </c>
      <c r="B1" s="101"/>
      <c r="D1" s="101"/>
      <c r="K1" s="100" t="s">
        <v>42</v>
      </c>
      <c r="L1" s="100" t="s">
        <v>42</v>
      </c>
      <c r="M1" s="100" t="s">
        <v>42</v>
      </c>
      <c r="N1" s="100" t="s">
        <v>42</v>
      </c>
      <c r="O1" s="100" t="s">
        <v>42</v>
      </c>
      <c r="P1" s="100" t="s">
        <v>42</v>
      </c>
      <c r="Q1" s="100" t="s">
        <v>42</v>
      </c>
      <c r="R1" s="100" t="s">
        <v>42</v>
      </c>
    </row>
    <row r="2" spans="2:10" ht="19.5" customHeight="1">
      <c r="B2" s="229"/>
      <c r="C2" s="230"/>
      <c r="D2" s="231"/>
      <c r="E2" s="230"/>
      <c r="F2" s="230"/>
      <c r="G2" s="230"/>
      <c r="H2" s="230"/>
      <c r="I2" s="230"/>
      <c r="J2" s="232"/>
    </row>
    <row r="3" spans="2:10" ht="19.5" customHeight="1">
      <c r="B3" s="233"/>
      <c r="C3" s="316" t="str">
        <f>Translations!$B$90</f>
        <v>Parameters for the Risk Assessment</v>
      </c>
      <c r="D3" s="316"/>
      <c r="E3" s="316"/>
      <c r="F3" s="316"/>
      <c r="G3" s="316"/>
      <c r="H3" s="316"/>
      <c r="I3" s="316"/>
      <c r="J3" s="234"/>
    </row>
    <row r="4" spans="2:10" ht="4.5" customHeight="1">
      <c r="B4" s="233"/>
      <c r="C4" s="235"/>
      <c r="D4" s="236"/>
      <c r="E4" s="235"/>
      <c r="F4" s="235"/>
      <c r="G4" s="235"/>
      <c r="H4" s="235"/>
      <c r="I4" s="235"/>
      <c r="J4" s="234"/>
    </row>
    <row r="5" spans="2:10" ht="25.5" customHeight="1">
      <c r="B5" s="233"/>
      <c r="C5" s="308" t="str">
        <f>Translations!$B$91</f>
        <v>In this sheet the parameters for the risk assessment are specified. The risk assessment itself can then be carried out in the sheet "RiskTable".</v>
      </c>
      <c r="D5" s="308"/>
      <c r="E5" s="308"/>
      <c r="F5" s="308"/>
      <c r="G5" s="308"/>
      <c r="H5" s="308"/>
      <c r="I5" s="308"/>
      <c r="J5" s="234"/>
    </row>
    <row r="6" spans="2:10" ht="12.75" customHeight="1">
      <c r="B6" s="233"/>
      <c r="C6" s="235"/>
      <c r="D6" s="236"/>
      <c r="E6" s="235"/>
      <c r="F6" s="235"/>
      <c r="G6" s="235"/>
      <c r="H6" s="235"/>
      <c r="I6" s="235"/>
      <c r="J6" s="234"/>
    </row>
    <row r="7" spans="2:10" ht="12.75">
      <c r="B7" s="237" t="str">
        <f>Translations!$B$47</f>
        <v>a)</v>
      </c>
      <c r="C7" s="299" t="str">
        <f>Translations!$B$48</f>
        <v>Average annual emissions</v>
      </c>
      <c r="D7" s="299"/>
      <c r="E7" s="299"/>
      <c r="F7" s="299"/>
      <c r="G7" s="299"/>
      <c r="H7" s="299"/>
      <c r="I7" s="299"/>
      <c r="J7" s="234"/>
    </row>
    <row r="8" spans="2:10" ht="12.75" customHeight="1">
      <c r="B8" s="237"/>
      <c r="C8" s="296" t="str">
        <f>Translations!$B$49</f>
        <v>Please enter here the average annual emissions of the installation or aircraft operator.</v>
      </c>
      <c r="D8" s="296"/>
      <c r="E8" s="296"/>
      <c r="F8" s="296"/>
      <c r="G8" s="296"/>
      <c r="H8" s="296"/>
      <c r="I8" s="296"/>
      <c r="J8" s="238"/>
    </row>
    <row r="9" spans="2:10" ht="4.5" customHeight="1">
      <c r="B9" s="233"/>
      <c r="C9" s="239"/>
      <c r="D9" s="236"/>
      <c r="E9" s="236"/>
      <c r="F9" s="236"/>
      <c r="G9" s="236"/>
      <c r="H9" s="235"/>
      <c r="I9" s="235"/>
      <c r="J9" s="234"/>
    </row>
    <row r="10" spans="2:10" ht="12.75">
      <c r="B10" s="233"/>
      <c r="C10" s="235"/>
      <c r="D10" s="236"/>
      <c r="E10" s="235"/>
      <c r="F10" s="235"/>
      <c r="G10" s="133"/>
      <c r="H10" s="235" t="s">
        <v>21</v>
      </c>
      <c r="I10" s="235"/>
      <c r="J10" s="234"/>
    </row>
    <row r="11" spans="2:10" ht="12.75">
      <c r="B11" s="233"/>
      <c r="C11" s="235"/>
      <c r="D11" s="236"/>
      <c r="E11" s="235"/>
      <c r="F11" s="235"/>
      <c r="G11" s="235"/>
      <c r="H11" s="235"/>
      <c r="I11" s="235"/>
      <c r="J11" s="234"/>
    </row>
    <row r="12" spans="2:10" ht="12.75">
      <c r="B12" s="237" t="str">
        <f>Translations!$B$50</f>
        <v>b)</v>
      </c>
      <c r="C12" s="299" t="str">
        <f>Translations!$B$51</f>
        <v>Impact levels</v>
      </c>
      <c r="D12" s="299"/>
      <c r="E12" s="299"/>
      <c r="F12" s="299"/>
      <c r="G12" s="299"/>
      <c r="H12" s="299"/>
      <c r="I12" s="299"/>
      <c r="J12" s="234"/>
    </row>
    <row r="13" spans="2:10" ht="25.5" customHeight="1">
      <c r="B13" s="233"/>
      <c r="C13" s="296" t="str">
        <f>Translations!$B$52</f>
        <v>Please enter here for each impact level the share of annual emissions. If no values are entered under i. the automatically displayed default values under ii. will be used.</v>
      </c>
      <c r="D13" s="296"/>
      <c r="E13" s="296"/>
      <c r="F13" s="296"/>
      <c r="G13" s="296"/>
      <c r="H13" s="296"/>
      <c r="I13" s="296"/>
      <c r="J13" s="234"/>
    </row>
    <row r="14" spans="2:10" ht="12.75">
      <c r="B14" s="233"/>
      <c r="C14" s="235"/>
      <c r="D14" s="236"/>
      <c r="E14" s="240">
        <v>1</v>
      </c>
      <c r="F14" s="240">
        <v>2</v>
      </c>
      <c r="G14" s="240">
        <v>3</v>
      </c>
      <c r="H14" s="240">
        <v>4</v>
      </c>
      <c r="I14" s="240">
        <v>5</v>
      </c>
      <c r="J14" s="234"/>
    </row>
    <row r="15" spans="2:16" ht="12.75">
      <c r="B15" s="241" t="s">
        <v>29</v>
      </c>
      <c r="C15" s="314" t="str">
        <f>Translations!$B$53</f>
        <v>Share of a):</v>
      </c>
      <c r="D15" s="315"/>
      <c r="E15" s="134"/>
      <c r="F15" s="134"/>
      <c r="G15" s="134"/>
      <c r="H15" s="134"/>
      <c r="I15" s="134"/>
      <c r="J15" s="234"/>
      <c r="L15" s="104">
        <v>0.0005</v>
      </c>
      <c r="M15" s="104">
        <v>0.005</v>
      </c>
      <c r="N15" s="104">
        <v>0.01</v>
      </c>
      <c r="O15" s="104">
        <v>0.05</v>
      </c>
      <c r="P15" s="104">
        <v>0.2</v>
      </c>
    </row>
    <row r="16" spans="2:10" ht="12.75">
      <c r="B16" s="241" t="s">
        <v>30</v>
      </c>
      <c r="C16" s="312" t="str">
        <f>Translations!$B$54</f>
        <v>Value used:</v>
      </c>
      <c r="D16" s="313"/>
      <c r="E16" s="105">
        <f>IF(ISBLANK(E15),L15,E15)</f>
        <v>0.0005</v>
      </c>
      <c r="F16" s="105">
        <f>IF(ISBLANK(F15),M15,F15)</f>
        <v>0.005</v>
      </c>
      <c r="G16" s="105">
        <f>IF(ISBLANK(G15),N15,G15)</f>
        <v>0.01</v>
      </c>
      <c r="H16" s="105">
        <f>IF(ISBLANK(H15),O15,H15)</f>
        <v>0.05</v>
      </c>
      <c r="I16" s="105">
        <f>IF(ISBLANK(I15),P15,I15)</f>
        <v>0.2</v>
      </c>
      <c r="J16" s="234"/>
    </row>
    <row r="17" spans="2:10" ht="12.75">
      <c r="B17" s="233"/>
      <c r="C17" s="235"/>
      <c r="D17" s="236"/>
      <c r="E17" s="235"/>
      <c r="F17" s="235"/>
      <c r="G17" s="235"/>
      <c r="H17" s="235"/>
      <c r="I17" s="235"/>
      <c r="J17" s="234"/>
    </row>
    <row r="18" spans="2:10" ht="12.75">
      <c r="B18" s="233"/>
      <c r="C18" s="235"/>
      <c r="D18" s="236"/>
      <c r="E18" s="235"/>
      <c r="F18" s="235"/>
      <c r="G18" s="235"/>
      <c r="H18" s="235"/>
      <c r="I18" s="235"/>
      <c r="J18" s="234"/>
    </row>
    <row r="19" spans="2:10" ht="12.75">
      <c r="B19" s="237" t="str">
        <f>Translations!$B$55</f>
        <v>c)</v>
      </c>
      <c r="C19" s="299" t="str">
        <f>Translations!$B$56</f>
        <v>Probability levels</v>
      </c>
      <c r="D19" s="299"/>
      <c r="E19" s="299"/>
      <c r="F19" s="299"/>
      <c r="G19" s="299"/>
      <c r="H19" s="299"/>
      <c r="I19" s="299"/>
      <c r="J19" s="234"/>
    </row>
    <row r="20" spans="2:10" ht="12.75">
      <c r="B20" s="233"/>
      <c r="C20" s="296" t="str">
        <f>Translations!$B$57</f>
        <v>Please enter here the thresholds for the probability levels. You can select between:</v>
      </c>
      <c r="D20" s="296"/>
      <c r="E20" s="296"/>
      <c r="F20" s="296"/>
      <c r="G20" s="296"/>
      <c r="H20" s="296"/>
      <c r="I20" s="296"/>
      <c r="J20" s="234"/>
    </row>
    <row r="21" spans="2:10" ht="12.75" customHeight="1">
      <c r="B21" s="233"/>
      <c r="C21" s="185" t="s">
        <v>276</v>
      </c>
      <c r="D21" s="309" t="str">
        <f>Translations!$B$58</f>
        <v>Occurences per year, e.g. happens up to 10 times per year, OR</v>
      </c>
      <c r="E21" s="309"/>
      <c r="F21" s="309"/>
      <c r="G21" s="309"/>
      <c r="H21" s="309"/>
      <c r="I21" s="309"/>
      <c r="J21" s="234"/>
    </row>
    <row r="22" spans="2:10" ht="12.75">
      <c r="B22" s="233"/>
      <c r="C22" s="185" t="s">
        <v>276</v>
      </c>
      <c r="D22" s="309" t="str">
        <f>Translations!$B$59</f>
        <v>Probability of occurence, e.g. there is a 10% chance this incident will occur in a year.</v>
      </c>
      <c r="E22" s="309"/>
      <c r="F22" s="309"/>
      <c r="G22" s="309"/>
      <c r="H22" s="309"/>
      <c r="I22" s="309"/>
      <c r="J22" s="234"/>
    </row>
    <row r="23" spans="2:10" ht="13.5" thickBot="1">
      <c r="B23" s="233"/>
      <c r="C23" s="239"/>
      <c r="D23" s="236"/>
      <c r="E23" s="235"/>
      <c r="F23" s="235"/>
      <c r="G23" s="235"/>
      <c r="H23" s="235"/>
      <c r="I23" s="235"/>
      <c r="J23" s="234"/>
    </row>
    <row r="24" spans="2:12" ht="13.5" thickBot="1">
      <c r="B24" s="241" t="s">
        <v>29</v>
      </c>
      <c r="C24" s="299" t="str">
        <f>Translations!$B$60</f>
        <v>"Occurences per year" or "Probability of occurence"?</v>
      </c>
      <c r="D24" s="299"/>
      <c r="E24" s="299"/>
      <c r="F24" s="299"/>
      <c r="G24" s="300"/>
      <c r="H24" s="303"/>
      <c r="I24" s="303"/>
      <c r="J24" s="234"/>
      <c r="L24" s="106">
        <f>IF(H24="",2,MATCH(H24,EUConst_OccurenceOrProbability,0))</f>
        <v>2</v>
      </c>
    </row>
    <row r="25" spans="2:10" ht="38.25" customHeight="1">
      <c r="B25" s="241"/>
      <c r="C25" s="296" t="str">
        <f>Translations!$B$61</f>
        <v>Please select here either "Occurences per year" or "Probability of occurence". Depending on your selection conditional formatting will be triggered. If no entries are made here under i. or if entries under ii. or iii. are not consistent with i. default values under iv. will be used.</v>
      </c>
      <c r="D25" s="296"/>
      <c r="E25" s="296"/>
      <c r="F25" s="296"/>
      <c r="G25" s="296"/>
      <c r="H25" s="296"/>
      <c r="I25" s="296"/>
      <c r="J25" s="234"/>
    </row>
    <row r="26" spans="2:10" ht="12.75">
      <c r="B26" s="241"/>
      <c r="C26" s="235"/>
      <c r="D26" s="242"/>
      <c r="E26" s="240">
        <v>1</v>
      </c>
      <c r="F26" s="240">
        <v>2</v>
      </c>
      <c r="G26" s="240">
        <v>3</v>
      </c>
      <c r="H26" s="240">
        <v>4</v>
      </c>
      <c r="I26" s="240">
        <v>5</v>
      </c>
      <c r="J26" s="234"/>
    </row>
    <row r="27" spans="2:18" ht="12.75" customHeight="1">
      <c r="B27" s="241" t="s">
        <v>30</v>
      </c>
      <c r="C27" s="304" t="str">
        <f>Translations!$B$62</f>
        <v>Occurences:</v>
      </c>
      <c r="D27" s="305"/>
      <c r="E27" s="135"/>
      <c r="F27" s="135"/>
      <c r="G27" s="135"/>
      <c r="H27" s="135"/>
      <c r="I27" s="135"/>
      <c r="J27" s="234"/>
      <c r="Q27" s="107" t="b">
        <f>AND($H$24&lt;&gt;"",$L$24=2)</f>
        <v>0</v>
      </c>
      <c r="R27" s="207"/>
    </row>
    <row r="28" spans="2:18" ht="12.75" customHeight="1">
      <c r="B28" s="241" t="s">
        <v>267</v>
      </c>
      <c r="C28" s="306" t="str">
        <f>Translations!$B$63</f>
        <v>Probability:</v>
      </c>
      <c r="D28" s="307"/>
      <c r="E28" s="136"/>
      <c r="F28" s="136"/>
      <c r="G28" s="136"/>
      <c r="H28" s="136"/>
      <c r="I28" s="136"/>
      <c r="J28" s="234"/>
      <c r="L28" s="104">
        <f>IF($L$24=1,E27,E28)</f>
        <v>0</v>
      </c>
      <c r="M28" s="104">
        <f>IF($L$24=1,F27,F28)</f>
        <v>0</v>
      </c>
      <c r="N28" s="104">
        <f>IF($L$24=1,G27,G28)</f>
        <v>0</v>
      </c>
      <c r="O28" s="104">
        <f>IF($L$24=1,H27,H28)</f>
        <v>0</v>
      </c>
      <c r="P28" s="104">
        <f>IF($L$24=1,I27,I28)</f>
        <v>0</v>
      </c>
      <c r="Q28" s="107" t="b">
        <f>AND($H$24&lt;&gt;"",$L$24=1)</f>
        <v>0</v>
      </c>
      <c r="R28" s="207"/>
    </row>
    <row r="29" spans="2:18" ht="12.75" customHeight="1">
      <c r="B29" s="241" t="s">
        <v>272</v>
      </c>
      <c r="C29" s="312" t="str">
        <f>Translations!$B$54</f>
        <v>Value used:</v>
      </c>
      <c r="D29" s="313"/>
      <c r="E29" s="108">
        <f>IF(AND($L$24=1,E27&lt;&gt;""),E27,IF(AND($H$24&lt;&gt;"",$L$24=2,E28&lt;&gt;""),E28,L29))</f>
        <v>0.005</v>
      </c>
      <c r="F29" s="108">
        <f>IF(AND($L$24=1,F27&lt;&gt;""),F27,IF(AND($H$24&lt;&gt;"",$L$24=2,F28&lt;&gt;""),F28,M29))</f>
        <v>0.01</v>
      </c>
      <c r="G29" s="108">
        <f>IF(AND($L$24=1,G27&lt;&gt;""),G27,IF(AND($H$24&lt;&gt;"",$L$24=2,G28&lt;&gt;""),G28,N29))</f>
        <v>0.1</v>
      </c>
      <c r="H29" s="108">
        <f>IF(AND($L$24=1,H27&lt;&gt;""),H27,IF(AND($H$24&lt;&gt;"",$L$24=2,H28&lt;&gt;""),H28,O29))</f>
        <v>0.2</v>
      </c>
      <c r="I29" s="108">
        <f>IF(AND($L$24=1,I27&lt;&gt;""),I27,IF(AND($H$24&lt;&gt;"",$L$24=2,I28&lt;&gt;""),I28,P29))</f>
        <v>0.5</v>
      </c>
      <c r="J29" s="234"/>
      <c r="L29" s="104">
        <v>0.005</v>
      </c>
      <c r="M29" s="104">
        <v>0.01</v>
      </c>
      <c r="N29" s="104">
        <v>0.1</v>
      </c>
      <c r="O29" s="104">
        <v>0.2</v>
      </c>
      <c r="P29" s="104">
        <v>0.5</v>
      </c>
      <c r="R29" s="107" t="b">
        <f>AND($L$24=1,E27&lt;&gt;"")</f>
        <v>0</v>
      </c>
    </row>
    <row r="30" spans="2:10" ht="12.75">
      <c r="B30" s="233"/>
      <c r="C30" s="235"/>
      <c r="D30" s="236"/>
      <c r="E30" s="235"/>
      <c r="F30" s="235"/>
      <c r="G30" s="235"/>
      <c r="H30" s="235"/>
      <c r="I30" s="235"/>
      <c r="J30" s="234"/>
    </row>
    <row r="31" spans="2:10" ht="12.75">
      <c r="B31" s="237" t="str">
        <f>Translations!$B$64</f>
        <v>d)</v>
      </c>
      <c r="C31" s="299" t="str">
        <f>Translations!$B$65</f>
        <v>Thresholds for low/medium/high risk</v>
      </c>
      <c r="D31" s="299"/>
      <c r="E31" s="299"/>
      <c r="F31" s="299"/>
      <c r="G31" s="299"/>
      <c r="H31" s="299"/>
      <c r="I31" s="299"/>
      <c r="J31" s="234"/>
    </row>
    <row r="32" spans="2:10" ht="12.75">
      <c r="B32" s="233"/>
      <c r="C32" s="296" t="str">
        <f>Translations!$B$66</f>
        <v>Please enter here thresholds for identifiying low/medium/high risks as the share of the total annual emissions.</v>
      </c>
      <c r="D32" s="296"/>
      <c r="E32" s="296"/>
      <c r="F32" s="296"/>
      <c r="G32" s="296"/>
      <c r="H32" s="296"/>
      <c r="I32" s="296"/>
      <c r="J32" s="234"/>
    </row>
    <row r="33" spans="2:10" ht="12.75">
      <c r="B33" s="233"/>
      <c r="C33" s="296" t="str">
        <f>Translations!$B$67</f>
        <v>Corresponding colour codes will apply to each cell in the risk matrix under e) below.</v>
      </c>
      <c r="D33" s="296"/>
      <c r="E33" s="296"/>
      <c r="F33" s="296"/>
      <c r="G33" s="296"/>
      <c r="H33" s="296"/>
      <c r="I33" s="296"/>
      <c r="J33" s="234"/>
    </row>
    <row r="34" spans="2:10" ht="12.75" customHeight="1">
      <c r="B34" s="233"/>
      <c r="C34" s="185" t="s">
        <v>276</v>
      </c>
      <c r="D34" s="309" t="str">
        <f>Translations!$B$68</f>
        <v>Green: Every risk below this threshold is considered to be low and no immediate action is required.</v>
      </c>
      <c r="E34" s="309"/>
      <c r="F34" s="309"/>
      <c r="G34" s="309"/>
      <c r="H34" s="309"/>
      <c r="I34" s="309"/>
      <c r="J34" s="234"/>
    </row>
    <row r="35" spans="2:10" ht="25.5" customHeight="1">
      <c r="B35" s="233"/>
      <c r="C35" s="185" t="s">
        <v>276</v>
      </c>
      <c r="D35" s="309" t="str">
        <f>Translations!$B$89</f>
        <v>Yellow: Every risk below the high risk threshold but above the low risk threshold is considered to medium and action may be required or recommended.</v>
      </c>
      <c r="E35" s="309"/>
      <c r="F35" s="309"/>
      <c r="G35" s="309"/>
      <c r="H35" s="309"/>
      <c r="I35" s="309"/>
      <c r="J35" s="234"/>
    </row>
    <row r="36" spans="2:10" ht="25.5" customHeight="1">
      <c r="B36" s="233"/>
      <c r="C36" s="185" t="s">
        <v>276</v>
      </c>
      <c r="D36" s="309" t="str">
        <f>Translations!$B$69</f>
        <v>Red: Every risk above this threshold is considered to be high with a potential direct consequence of non-conformities or misstatements.</v>
      </c>
      <c r="E36" s="309"/>
      <c r="F36" s="309"/>
      <c r="G36" s="309"/>
      <c r="H36" s="309"/>
      <c r="I36" s="309"/>
      <c r="J36" s="234"/>
    </row>
    <row r="37" spans="2:10" ht="4.5" customHeight="1">
      <c r="B37" s="233"/>
      <c r="C37" s="235"/>
      <c r="D37" s="236"/>
      <c r="E37" s="235"/>
      <c r="F37" s="235"/>
      <c r="G37" s="235"/>
      <c r="H37" s="235"/>
      <c r="I37" s="235"/>
      <c r="J37" s="234"/>
    </row>
    <row r="38" spans="2:10" ht="12.75" customHeight="1">
      <c r="B38" s="233"/>
      <c r="C38" s="235"/>
      <c r="D38" s="236"/>
      <c r="E38" s="235"/>
      <c r="F38" s="235"/>
      <c r="G38" s="240" t="str">
        <f>Translations!$B$70</f>
        <v>Share of a)</v>
      </c>
      <c r="H38" s="235"/>
      <c r="I38" s="240" t="str">
        <f>Translations!$B$71</f>
        <v>Threshold</v>
      </c>
      <c r="J38" s="234"/>
    </row>
    <row r="39" spans="2:13" ht="12.75" customHeight="1">
      <c r="B39" s="241" t="s">
        <v>29</v>
      </c>
      <c r="C39" s="310" t="str">
        <f>Translations!$B$72</f>
        <v>Threshold for low risk (green colour coding)</v>
      </c>
      <c r="D39" s="310"/>
      <c r="E39" s="310"/>
      <c r="F39" s="311"/>
      <c r="G39" s="137">
        <v>0.0001</v>
      </c>
      <c r="H39" s="109"/>
      <c r="I39" s="110">
        <f>IF(G39&lt;&gt;"",$G$10*G39,$G$10*M39)</f>
        <v>0</v>
      </c>
      <c r="J39" s="234" t="s">
        <v>21</v>
      </c>
      <c r="M39" s="111">
        <v>0.0001</v>
      </c>
    </row>
    <row r="40" spans="2:10" ht="4.5" customHeight="1">
      <c r="B40" s="241"/>
      <c r="C40" s="235"/>
      <c r="D40" s="235"/>
      <c r="E40" s="235"/>
      <c r="F40" s="235"/>
      <c r="G40" s="235"/>
      <c r="H40" s="235"/>
      <c r="I40" s="235"/>
      <c r="J40" s="234"/>
    </row>
    <row r="41" spans="2:13" ht="12.75" customHeight="1">
      <c r="B41" s="241" t="s">
        <v>30</v>
      </c>
      <c r="C41" s="310" t="str">
        <f>Translations!$B$73</f>
        <v>Threshold for high risk (red colour coding)</v>
      </c>
      <c r="D41" s="310"/>
      <c r="E41" s="310"/>
      <c r="F41" s="311"/>
      <c r="G41" s="137">
        <v>0.0015</v>
      </c>
      <c r="H41" s="109"/>
      <c r="I41" s="110">
        <f>IF(G41&lt;&gt;"",$G$10*G41,$G$10*M41)</f>
        <v>0</v>
      </c>
      <c r="J41" s="234" t="s">
        <v>21</v>
      </c>
      <c r="M41" s="111">
        <v>0.0015</v>
      </c>
    </row>
    <row r="42" spans="2:10" ht="12.75">
      <c r="B42" s="233"/>
      <c r="C42" s="235"/>
      <c r="D42" s="236"/>
      <c r="E42" s="235"/>
      <c r="F42" s="235"/>
      <c r="G42" s="235"/>
      <c r="H42" s="235"/>
      <c r="I42" s="235"/>
      <c r="J42" s="234"/>
    </row>
    <row r="43" spans="2:10" ht="12.75">
      <c r="B43" s="233"/>
      <c r="C43" s="235"/>
      <c r="D43" s="236"/>
      <c r="E43" s="235"/>
      <c r="F43" s="235"/>
      <c r="G43" s="235"/>
      <c r="H43" s="235"/>
      <c r="I43" s="235"/>
      <c r="J43" s="234"/>
    </row>
    <row r="44" spans="2:10" ht="12.75">
      <c r="B44" s="237" t="str">
        <f>Translations!$B$74</f>
        <v>e)</v>
      </c>
      <c r="C44" s="299" t="str">
        <f>Translations!$B$75</f>
        <v>Risk matrix</v>
      </c>
      <c r="D44" s="299"/>
      <c r="E44" s="299"/>
      <c r="F44" s="299"/>
      <c r="G44" s="299"/>
      <c r="H44" s="299"/>
      <c r="I44" s="299"/>
      <c r="J44" s="234"/>
    </row>
    <row r="45" spans="2:10" ht="12.75">
      <c r="B45" s="237"/>
      <c r="C45" s="296" t="str">
        <f>Translations!$B$76</f>
        <v>Values for each level of probability and impact will be taken from entries under b) and c) above.</v>
      </c>
      <c r="D45" s="296"/>
      <c r="E45" s="296"/>
      <c r="F45" s="296"/>
      <c r="G45" s="296"/>
      <c r="H45" s="296"/>
      <c r="I45" s="296"/>
      <c r="J45" s="234"/>
    </row>
    <row r="46" spans="2:10" ht="12.75">
      <c r="B46" s="233"/>
      <c r="C46" s="308" t="str">
        <f>Translations!$B$77</f>
        <v>The result for the risk in each cell of the matrix will be "Risk = Probability x Impact".</v>
      </c>
      <c r="D46" s="308"/>
      <c r="E46" s="308"/>
      <c r="F46" s="308"/>
      <c r="G46" s="308"/>
      <c r="H46" s="308"/>
      <c r="I46" s="308"/>
      <c r="J46" s="234"/>
    </row>
    <row r="47" spans="2:10" ht="12.75">
      <c r="B47" s="233"/>
      <c r="C47" s="296" t="str">
        <f>Translations!$B$78</f>
        <v>Depending on entries under d) above colour coding will indicate the severity of each risk.</v>
      </c>
      <c r="D47" s="296"/>
      <c r="E47" s="296"/>
      <c r="F47" s="296"/>
      <c r="G47" s="296"/>
      <c r="H47" s="296"/>
      <c r="I47" s="296"/>
      <c r="J47" s="234"/>
    </row>
    <row r="48" spans="2:10" ht="4.5" customHeight="1" thickBot="1">
      <c r="B48" s="233"/>
      <c r="C48" s="235"/>
      <c r="D48" s="236"/>
      <c r="E48" s="235"/>
      <c r="F48" s="235"/>
      <c r="G48" s="235"/>
      <c r="H48" s="235"/>
      <c r="I48" s="235"/>
      <c r="J48" s="234"/>
    </row>
    <row r="49" spans="1:18" s="116" customFormat="1" ht="38.25" customHeight="1" thickBot="1">
      <c r="A49" s="112"/>
      <c r="B49" s="243"/>
      <c r="C49" s="301" t="str">
        <f>Translations!$B$79</f>
        <v>Probability</v>
      </c>
      <c r="D49" s="297" t="str">
        <f>Translations!$B$80</f>
        <v>Impact</v>
      </c>
      <c r="E49" s="113">
        <v>1</v>
      </c>
      <c r="F49" s="114">
        <v>2</v>
      </c>
      <c r="G49" s="114">
        <v>3</v>
      </c>
      <c r="H49" s="114">
        <v>4</v>
      </c>
      <c r="I49" s="115">
        <v>5</v>
      </c>
      <c r="J49" s="244"/>
      <c r="K49" s="112"/>
      <c r="L49" s="112"/>
      <c r="M49" s="112"/>
      <c r="N49" s="112"/>
      <c r="O49" s="112"/>
      <c r="P49" s="112"/>
      <c r="Q49" s="112"/>
      <c r="R49" s="112"/>
    </row>
    <row r="50" spans="1:18" s="116" customFormat="1" ht="25.5" customHeight="1" thickBot="1">
      <c r="A50" s="112"/>
      <c r="B50" s="243"/>
      <c r="C50" s="302"/>
      <c r="D50" s="298"/>
      <c r="E50" s="117">
        <f>E16*$G$10</f>
        <v>0</v>
      </c>
      <c r="F50" s="118">
        <f>F16*$G$10</f>
        <v>0</v>
      </c>
      <c r="G50" s="118">
        <f>G16*$G$10</f>
        <v>0</v>
      </c>
      <c r="H50" s="118">
        <f>H16*$G$10</f>
        <v>0</v>
      </c>
      <c r="I50" s="119">
        <f>I16*$G$10</f>
        <v>0</v>
      </c>
      <c r="J50" s="244"/>
      <c r="K50" s="112"/>
      <c r="L50" s="112"/>
      <c r="M50" s="112"/>
      <c r="N50" s="112"/>
      <c r="O50" s="112"/>
      <c r="P50" s="112"/>
      <c r="Q50" s="112"/>
      <c r="R50" s="112"/>
    </row>
    <row r="51" spans="1:18" s="116" customFormat="1" ht="25.5" customHeight="1">
      <c r="A51" s="112"/>
      <c r="B51" s="243"/>
      <c r="C51" s="120">
        <v>1</v>
      </c>
      <c r="D51" s="187">
        <f>INDEX($E$29:$I$29,C51)</f>
        <v>0.005</v>
      </c>
      <c r="E51" s="121">
        <f>$D51*E$50</f>
        <v>0</v>
      </c>
      <c r="F51" s="122">
        <f>$D51*F$50</f>
        <v>0</v>
      </c>
      <c r="G51" s="122">
        <f aca="true" t="shared" si="0" ref="F51:I55">$D51*G$50</f>
        <v>0</v>
      </c>
      <c r="H51" s="122">
        <f t="shared" si="0"/>
        <v>0</v>
      </c>
      <c r="I51" s="123">
        <f t="shared" si="0"/>
        <v>0</v>
      </c>
      <c r="J51" s="244"/>
      <c r="K51" s="112"/>
      <c r="L51" s="124">
        <f aca="true" t="shared" si="1" ref="L51:P55">IF(E51&lt;$I$39,0,IF(E51&gt;$I$41,2,1))</f>
        <v>1</v>
      </c>
      <c r="M51" s="124">
        <f t="shared" si="1"/>
        <v>1</v>
      </c>
      <c r="N51" s="124">
        <f t="shared" si="1"/>
        <v>1</v>
      </c>
      <c r="O51" s="124">
        <f t="shared" si="1"/>
        <v>1</v>
      </c>
      <c r="P51" s="124">
        <f t="shared" si="1"/>
        <v>1</v>
      </c>
      <c r="Q51" s="112"/>
      <c r="R51" s="112"/>
    </row>
    <row r="52" spans="1:18" s="116" customFormat="1" ht="25.5" customHeight="1">
      <c r="A52" s="112"/>
      <c r="B52" s="243"/>
      <c r="C52" s="125">
        <v>2</v>
      </c>
      <c r="D52" s="188">
        <f>INDEX($E$29:$I$29,C52)</f>
        <v>0.01</v>
      </c>
      <c r="E52" s="126">
        <f>$D52*E$50</f>
        <v>0</v>
      </c>
      <c r="F52" s="127">
        <f t="shared" si="0"/>
        <v>0</v>
      </c>
      <c r="G52" s="127">
        <f t="shared" si="0"/>
        <v>0</v>
      </c>
      <c r="H52" s="127">
        <f t="shared" si="0"/>
        <v>0</v>
      </c>
      <c r="I52" s="128">
        <f t="shared" si="0"/>
        <v>0</v>
      </c>
      <c r="J52" s="244"/>
      <c r="K52" s="112"/>
      <c r="L52" s="124">
        <f t="shared" si="1"/>
        <v>1</v>
      </c>
      <c r="M52" s="124">
        <f t="shared" si="1"/>
        <v>1</v>
      </c>
      <c r="N52" s="124">
        <f t="shared" si="1"/>
        <v>1</v>
      </c>
      <c r="O52" s="124">
        <f t="shared" si="1"/>
        <v>1</v>
      </c>
      <c r="P52" s="124">
        <f t="shared" si="1"/>
        <v>1</v>
      </c>
      <c r="Q52" s="112"/>
      <c r="R52" s="112"/>
    </row>
    <row r="53" spans="1:18" s="116" customFormat="1" ht="25.5" customHeight="1">
      <c r="A53" s="112"/>
      <c r="B53" s="243"/>
      <c r="C53" s="125">
        <v>3</v>
      </c>
      <c r="D53" s="188">
        <f>INDEX($E$29:$I$29,C53)</f>
        <v>0.1</v>
      </c>
      <c r="E53" s="126">
        <f>$D53*E$50</f>
        <v>0</v>
      </c>
      <c r="F53" s="127">
        <f t="shared" si="0"/>
        <v>0</v>
      </c>
      <c r="G53" s="127">
        <f t="shared" si="0"/>
        <v>0</v>
      </c>
      <c r="H53" s="127">
        <f t="shared" si="0"/>
        <v>0</v>
      </c>
      <c r="I53" s="128">
        <f t="shared" si="0"/>
        <v>0</v>
      </c>
      <c r="J53" s="244"/>
      <c r="K53" s="112"/>
      <c r="L53" s="124">
        <f t="shared" si="1"/>
        <v>1</v>
      </c>
      <c r="M53" s="124">
        <f t="shared" si="1"/>
        <v>1</v>
      </c>
      <c r="N53" s="124">
        <f t="shared" si="1"/>
        <v>1</v>
      </c>
      <c r="O53" s="124">
        <f t="shared" si="1"/>
        <v>1</v>
      </c>
      <c r="P53" s="124">
        <f t="shared" si="1"/>
        <v>1</v>
      </c>
      <c r="Q53" s="112"/>
      <c r="R53" s="112"/>
    </row>
    <row r="54" spans="1:18" s="116" customFormat="1" ht="25.5" customHeight="1">
      <c r="A54" s="112"/>
      <c r="B54" s="243"/>
      <c r="C54" s="125">
        <v>4</v>
      </c>
      <c r="D54" s="188">
        <f>INDEX($E$29:$I$29,C54)</f>
        <v>0.2</v>
      </c>
      <c r="E54" s="126">
        <f>$D54*E$50</f>
        <v>0</v>
      </c>
      <c r="F54" s="127">
        <f t="shared" si="0"/>
        <v>0</v>
      </c>
      <c r="G54" s="127">
        <f t="shared" si="0"/>
        <v>0</v>
      </c>
      <c r="H54" s="127">
        <f t="shared" si="0"/>
        <v>0</v>
      </c>
      <c r="I54" s="128">
        <f t="shared" si="0"/>
        <v>0</v>
      </c>
      <c r="J54" s="244"/>
      <c r="K54" s="112"/>
      <c r="L54" s="124">
        <f t="shared" si="1"/>
        <v>1</v>
      </c>
      <c r="M54" s="124">
        <f t="shared" si="1"/>
        <v>1</v>
      </c>
      <c r="N54" s="124">
        <f t="shared" si="1"/>
        <v>1</v>
      </c>
      <c r="O54" s="124">
        <f t="shared" si="1"/>
        <v>1</v>
      </c>
      <c r="P54" s="124">
        <f t="shared" si="1"/>
        <v>1</v>
      </c>
      <c r="Q54" s="112"/>
      <c r="R54" s="112"/>
    </row>
    <row r="55" spans="1:18" s="116" customFormat="1" ht="25.5" customHeight="1" thickBot="1">
      <c r="A55" s="112"/>
      <c r="B55" s="243"/>
      <c r="C55" s="129">
        <v>5</v>
      </c>
      <c r="D55" s="189">
        <f>INDEX($E$29:$I$29,C55)</f>
        <v>0.5</v>
      </c>
      <c r="E55" s="130">
        <f>$D55*E$50</f>
        <v>0</v>
      </c>
      <c r="F55" s="131">
        <f t="shared" si="0"/>
        <v>0</v>
      </c>
      <c r="G55" s="131">
        <f t="shared" si="0"/>
        <v>0</v>
      </c>
      <c r="H55" s="131">
        <f t="shared" si="0"/>
        <v>0</v>
      </c>
      <c r="I55" s="132">
        <f t="shared" si="0"/>
        <v>0</v>
      </c>
      <c r="J55" s="244"/>
      <c r="K55" s="112"/>
      <c r="L55" s="124">
        <f t="shared" si="1"/>
        <v>1</v>
      </c>
      <c r="M55" s="124">
        <f t="shared" si="1"/>
        <v>1</v>
      </c>
      <c r="N55" s="124">
        <f t="shared" si="1"/>
        <v>1</v>
      </c>
      <c r="O55" s="124">
        <f t="shared" si="1"/>
        <v>1</v>
      </c>
      <c r="P55" s="124">
        <f t="shared" si="1"/>
        <v>1</v>
      </c>
      <c r="Q55" s="112"/>
      <c r="R55" s="112"/>
    </row>
    <row r="56" spans="2:10" ht="38.25" customHeight="1">
      <c r="B56" s="233"/>
      <c r="C56" s="240"/>
      <c r="D56" s="236"/>
      <c r="E56" s="245"/>
      <c r="F56" s="245"/>
      <c r="G56" s="245"/>
      <c r="H56" s="245"/>
      <c r="I56" s="245"/>
      <c r="J56" s="234"/>
    </row>
    <row r="57" spans="2:10" ht="19.5" customHeight="1">
      <c r="B57" s="233"/>
      <c r="C57" s="316" t="str">
        <f>Translations!$B$92</f>
        <v>Description of the column headers in sheet "RiskTable"</v>
      </c>
      <c r="D57" s="316"/>
      <c r="E57" s="316"/>
      <c r="F57" s="316"/>
      <c r="G57" s="316"/>
      <c r="H57" s="316"/>
      <c r="I57" s="316"/>
      <c r="J57" s="234"/>
    </row>
    <row r="58" spans="2:10" ht="4.5" customHeight="1">
      <c r="B58" s="233"/>
      <c r="C58" s="235"/>
      <c r="D58" s="236"/>
      <c r="E58" s="235"/>
      <c r="F58" s="235"/>
      <c r="G58" s="235"/>
      <c r="H58" s="235"/>
      <c r="I58" s="235"/>
      <c r="J58" s="234"/>
    </row>
    <row r="59" spans="2:10" ht="25.5" customHeight="1">
      <c r="B59" s="233"/>
      <c r="C59" s="308" t="str">
        <f>Translations!$B$91</f>
        <v>In this sheet the parameters for the risk assessment are specified. The risk assessment itself can then be carried out in the sheet "RiskTable".</v>
      </c>
      <c r="D59" s="308"/>
      <c r="E59" s="308"/>
      <c r="F59" s="308"/>
      <c r="G59" s="308"/>
      <c r="H59" s="308"/>
      <c r="I59" s="308"/>
      <c r="J59" s="234"/>
    </row>
    <row r="60" spans="2:10" ht="12.75">
      <c r="B60" s="233"/>
      <c r="C60" s="235"/>
      <c r="D60" s="236"/>
      <c r="E60" s="236"/>
      <c r="F60" s="236"/>
      <c r="G60" s="236"/>
      <c r="H60" s="236"/>
      <c r="I60" s="236"/>
      <c r="J60" s="234"/>
    </row>
    <row r="61" spans="2:10" ht="25.5" customHeight="1">
      <c r="B61" s="233"/>
      <c r="C61" s="235"/>
      <c r="D61" s="213" t="str">
        <f>Translations!$B$81</f>
        <v>Process/Activity</v>
      </c>
      <c r="E61" s="319" t="str">
        <f>Translations!$B$93</f>
        <v>Please describe here to which step in the data flow activities this item refers, e.g. to reading the gas meters, transfer data to a database, etc.</v>
      </c>
      <c r="F61" s="319"/>
      <c r="G61" s="319"/>
      <c r="H61" s="319"/>
      <c r="I61" s="319"/>
      <c r="J61" s="234"/>
    </row>
    <row r="62" spans="2:10" ht="25.5" customHeight="1">
      <c r="B62" s="233"/>
      <c r="C62" s="235"/>
      <c r="D62" s="213" t="str">
        <f>Translations!$B$82</f>
        <v>Incident</v>
      </c>
      <c r="E62" s="319" t="str">
        <f>Translations!$B$94</f>
        <v>Please describe here the potential incident is, e.g. meter failure, missing calibration, calculations are incorrect, etc.</v>
      </c>
      <c r="F62" s="319"/>
      <c r="G62" s="319"/>
      <c r="H62" s="319"/>
      <c r="I62" s="319"/>
      <c r="J62" s="234"/>
    </row>
    <row r="63" spans="2:10" ht="25.5" customHeight="1">
      <c r="B63" s="233"/>
      <c r="C63" s="235"/>
      <c r="D63" s="213" t="str">
        <f>Translations!$B$83</f>
        <v>Type of risk</v>
      </c>
      <c r="E63" s="319" t="str">
        <f>Translations!$B$95</f>
        <v>Please describe here what the consequence of the incident would be, e.g. activity data is wrong or lost, emission factor is wrong, etc.</v>
      </c>
      <c r="F63" s="319"/>
      <c r="G63" s="319"/>
      <c r="H63" s="319"/>
      <c r="I63" s="319"/>
      <c r="J63" s="234"/>
    </row>
    <row r="64" spans="2:10" ht="25.5" customHeight="1">
      <c r="B64" s="233"/>
      <c r="C64" s="235"/>
      <c r="D64" s="213" t="str">
        <f>Translations!$B$87</f>
        <v>Control Measure(s)</v>
      </c>
      <c r="E64" s="319" t="str">
        <f>Translations!$B$96</f>
        <v>Please describe here which control measure(s) are applied, e.g. cross checks with invoices, installation of a "redundant" second meter, etc.</v>
      </c>
      <c r="F64" s="319"/>
      <c r="G64" s="319"/>
      <c r="H64" s="319"/>
      <c r="I64" s="319"/>
      <c r="J64" s="234"/>
    </row>
    <row r="65" spans="2:10" ht="25.5" customHeight="1">
      <c r="B65" s="233"/>
      <c r="C65" s="235"/>
      <c r="D65" s="213" t="str">
        <f>Translations!$B$97</f>
        <v>P, I</v>
      </c>
      <c r="E65" s="319" t="str">
        <f>Translations!$B$98</f>
        <v>Please select from the drop-down lists the probability (P) and the impact (I) level of the incident.</v>
      </c>
      <c r="F65" s="319"/>
      <c r="G65" s="319"/>
      <c r="H65" s="319"/>
      <c r="I65" s="319"/>
      <c r="J65" s="234"/>
    </row>
    <row r="66" spans="2:10" ht="25.5" customHeight="1">
      <c r="B66" s="233"/>
      <c r="C66" s="235"/>
      <c r="D66" s="213" t="str">
        <f>Translations!$B$86</f>
        <v>Risk</v>
      </c>
      <c r="E66" s="319" t="str">
        <f>Translations!$B$99</f>
        <v>Here the risk for each incident will be displayed as demonstrated in the example below.</v>
      </c>
      <c r="F66" s="319"/>
      <c r="G66" s="319"/>
      <c r="H66" s="319"/>
      <c r="I66" s="319"/>
      <c r="J66" s="234"/>
    </row>
    <row r="67" spans="2:10" ht="13.5" thickBot="1">
      <c r="B67" s="233"/>
      <c r="C67" s="235"/>
      <c r="D67" s="236"/>
      <c r="E67" s="235"/>
      <c r="F67" s="235"/>
      <c r="G67" s="235"/>
      <c r="H67" s="235"/>
      <c r="I67" s="235"/>
      <c r="J67" s="234"/>
    </row>
    <row r="68" spans="2:10" ht="25.5" customHeight="1" thickBot="1">
      <c r="B68" s="233"/>
      <c r="C68" s="235"/>
      <c r="D68" s="214" t="str">
        <f>Translations!$B$100</f>
        <v>Example:</v>
      </c>
      <c r="E68" s="181" t="s">
        <v>2</v>
      </c>
      <c r="F68" s="228" t="s">
        <v>3</v>
      </c>
      <c r="G68" s="317" t="str">
        <f>Translations!$B$86</f>
        <v>Risk</v>
      </c>
      <c r="H68" s="318"/>
      <c r="I68" s="235"/>
      <c r="J68" s="234"/>
    </row>
    <row r="69" spans="2:10" ht="25.5" customHeight="1" thickBot="1">
      <c r="B69" s="233"/>
      <c r="C69" s="235"/>
      <c r="D69" s="236"/>
      <c r="E69" s="209">
        <v>3</v>
      </c>
      <c r="F69" s="210">
        <v>4</v>
      </c>
      <c r="G69" s="211">
        <v>500</v>
      </c>
      <c r="H69" s="212" t="str">
        <f>Translations!$B$101</f>
        <v>HIGH</v>
      </c>
      <c r="I69" s="235"/>
      <c r="J69" s="234"/>
    </row>
    <row r="70" spans="2:10" ht="12.75">
      <c r="B70" s="233"/>
      <c r="C70" s="235"/>
      <c r="D70" s="236"/>
      <c r="E70" s="235"/>
      <c r="F70" s="235"/>
      <c r="G70" s="235"/>
      <c r="H70" s="235"/>
      <c r="I70" s="235"/>
      <c r="J70" s="234"/>
    </row>
    <row r="71" spans="2:10" ht="13.5" thickBot="1">
      <c r="B71" s="246"/>
      <c r="C71" s="247"/>
      <c r="D71" s="248"/>
      <c r="E71" s="247"/>
      <c r="F71" s="247"/>
      <c r="G71" s="247"/>
      <c r="H71" s="247"/>
      <c r="I71" s="247"/>
      <c r="J71" s="249"/>
    </row>
  </sheetData>
  <sheetProtection sheet="1" objects="1" scenarios="1" formatCells="0" formatColumns="0" formatRows="0"/>
  <mergeCells count="41">
    <mergeCell ref="C59:I59"/>
    <mergeCell ref="G68:H68"/>
    <mergeCell ref="E61:I61"/>
    <mergeCell ref="E62:I62"/>
    <mergeCell ref="E63:I63"/>
    <mergeCell ref="E64:I64"/>
    <mergeCell ref="E65:I65"/>
    <mergeCell ref="E66:I66"/>
    <mergeCell ref="C3:I3"/>
    <mergeCell ref="C57:I57"/>
    <mergeCell ref="C7:I7"/>
    <mergeCell ref="C19:I19"/>
    <mergeCell ref="C31:I31"/>
    <mergeCell ref="C44:I44"/>
    <mergeCell ref="C8:I8"/>
    <mergeCell ref="C13:I13"/>
    <mergeCell ref="C20:I20"/>
    <mergeCell ref="D21:I21"/>
    <mergeCell ref="D22:I22"/>
    <mergeCell ref="C5:I5"/>
    <mergeCell ref="C29:D29"/>
    <mergeCell ref="C15:D15"/>
    <mergeCell ref="C16:D16"/>
    <mergeCell ref="C46:I46"/>
    <mergeCell ref="C32:I32"/>
    <mergeCell ref="C45:I45"/>
    <mergeCell ref="D34:I34"/>
    <mergeCell ref="D36:I36"/>
    <mergeCell ref="D35:I35"/>
    <mergeCell ref="C39:F39"/>
    <mergeCell ref="C41:F41"/>
    <mergeCell ref="C47:I47"/>
    <mergeCell ref="C33:I33"/>
    <mergeCell ref="D49:D50"/>
    <mergeCell ref="C25:I25"/>
    <mergeCell ref="C24:G24"/>
    <mergeCell ref="C12:I12"/>
    <mergeCell ref="C49:C50"/>
    <mergeCell ref="H24:I24"/>
    <mergeCell ref="C27:D27"/>
    <mergeCell ref="C28:D28"/>
  </mergeCells>
  <conditionalFormatting sqref="E51:I56">
    <cfRule type="expression" priority="9" dxfId="0" stopIfTrue="1">
      <formula>L51=2</formula>
    </cfRule>
  </conditionalFormatting>
  <conditionalFormatting sqref="E51:I55">
    <cfRule type="expression" priority="8" dxfId="2" stopIfTrue="1">
      <formula>L51=0</formula>
    </cfRule>
  </conditionalFormatting>
  <conditionalFormatting sqref="E27:I28">
    <cfRule type="expression" priority="6" dxfId="26" stopIfTrue="1">
      <formula>$Q27</formula>
    </cfRule>
  </conditionalFormatting>
  <conditionalFormatting sqref="E29:I29">
    <cfRule type="expression" priority="5" dxfId="24" stopIfTrue="1">
      <formula>$R29=FALSE</formula>
    </cfRule>
  </conditionalFormatting>
  <conditionalFormatting sqref="D51:D55">
    <cfRule type="expression" priority="4" dxfId="24" stopIfTrue="1">
      <formula>$R$29=FALSE</formula>
    </cfRule>
  </conditionalFormatting>
  <dataValidations count="1">
    <dataValidation type="list" allowBlank="1" showInputMessage="1" showErrorMessage="1" sqref="H24:I24">
      <formula1>EUConst_OccurenceOrProbability</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codeName="Tabelle4">
    <tabColor rgb="FFFF0000"/>
    <pageSetUpPr fitToPage="1"/>
  </sheetPr>
  <dimension ref="A1:R103"/>
  <sheetViews>
    <sheetView zoomScalePageLayoutView="0" workbookViewId="0" topLeftCell="A1">
      <pane ySplit="3" topLeftCell="A4" activePane="bottomLeft" state="frozen"/>
      <selection pane="topLeft" activeCell="B2" sqref="B2"/>
      <selection pane="bottomLeft" activeCell="B2" sqref="B2:B3"/>
    </sheetView>
  </sheetViews>
  <sheetFormatPr defaultColWidth="11.421875" defaultRowHeight="15"/>
  <cols>
    <col min="1" max="1" width="11.421875" style="138" hidden="1" customWidth="1"/>
    <col min="2" max="2" width="18.7109375" style="154" customWidth="1"/>
    <col min="3" max="3" width="25.7109375" style="155" customWidth="1"/>
    <col min="4" max="4" width="25.7109375" style="154" customWidth="1"/>
    <col min="5" max="6" width="4.421875" style="156" customWidth="1"/>
    <col min="7" max="8" width="10.7109375" style="157" customWidth="1"/>
    <col min="9" max="9" width="46.57421875" style="154" customWidth="1"/>
    <col min="10" max="11" width="4.421875" style="156" customWidth="1"/>
    <col min="12" max="13" width="10.7109375" style="157" customWidth="1"/>
    <col min="14" max="14" width="12.7109375" style="155" customWidth="1"/>
    <col min="15" max="15" width="40.28125" style="138" hidden="1" customWidth="1"/>
    <col min="16" max="17" width="11.421875" style="140" hidden="1" customWidth="1"/>
    <col min="18" max="18" width="11.421875" style="138" hidden="1" customWidth="1"/>
    <col min="19" max="16384" width="11.421875" style="155" customWidth="1"/>
  </cols>
  <sheetData>
    <row r="1" spans="1:18" s="138" customFormat="1" ht="15" hidden="1" thickBot="1">
      <c r="A1" s="138" t="s">
        <v>42</v>
      </c>
      <c r="B1" s="139"/>
      <c r="D1" s="139"/>
      <c r="E1" s="140"/>
      <c r="F1" s="140"/>
      <c r="G1" s="141"/>
      <c r="H1" s="141"/>
      <c r="I1" s="139"/>
      <c r="J1" s="140"/>
      <c r="K1" s="140"/>
      <c r="L1" s="141"/>
      <c r="M1" s="141"/>
      <c r="O1" s="138" t="s">
        <v>42</v>
      </c>
      <c r="P1" s="138" t="s">
        <v>42</v>
      </c>
      <c r="Q1" s="138" t="s">
        <v>42</v>
      </c>
      <c r="R1" s="138" t="s">
        <v>42</v>
      </c>
    </row>
    <row r="2" spans="1:18" s="143" customFormat="1" ht="31.5" customHeight="1" thickBot="1">
      <c r="A2" s="142"/>
      <c r="B2" s="320" t="str">
        <f>Translations!$B$81</f>
        <v>Process/Activity</v>
      </c>
      <c r="C2" s="322" t="str">
        <f>Translations!$B$82</f>
        <v>Incident</v>
      </c>
      <c r="D2" s="324" t="str">
        <f>Translations!$B$83</f>
        <v>Type of risk</v>
      </c>
      <c r="E2" s="326" t="str">
        <f>Translations!$B$84</f>
        <v>Inherent Risk</v>
      </c>
      <c r="F2" s="327"/>
      <c r="G2" s="327"/>
      <c r="H2" s="328"/>
      <c r="I2" s="326" t="str">
        <f>Translations!$B$85</f>
        <v>Inherent Risk x Control Risk</v>
      </c>
      <c r="J2" s="327"/>
      <c r="K2" s="327"/>
      <c r="L2" s="327"/>
      <c r="M2" s="328"/>
      <c r="O2" s="142"/>
      <c r="P2" s="144"/>
      <c r="Q2" s="144"/>
      <c r="R2" s="142"/>
    </row>
    <row r="3" spans="1:18" s="143" customFormat="1" ht="31.5" customHeight="1" thickBot="1">
      <c r="A3" s="142"/>
      <c r="B3" s="321"/>
      <c r="C3" s="323"/>
      <c r="D3" s="325"/>
      <c r="E3" s="181" t="s">
        <v>2</v>
      </c>
      <c r="F3" s="182" t="s">
        <v>3</v>
      </c>
      <c r="G3" s="329" t="str">
        <f>Translations!$B$86</f>
        <v>Risk</v>
      </c>
      <c r="H3" s="328"/>
      <c r="I3" s="183" t="str">
        <f>Translations!$B$87</f>
        <v>Control Measure(s)</v>
      </c>
      <c r="J3" s="182" t="s">
        <v>2</v>
      </c>
      <c r="K3" s="182" t="s">
        <v>3</v>
      </c>
      <c r="L3" s="329" t="str">
        <f>Translations!$B$86</f>
        <v>Risk</v>
      </c>
      <c r="M3" s="328"/>
      <c r="O3" s="142"/>
      <c r="P3" s="144"/>
      <c r="Q3" s="144"/>
      <c r="R3" s="142"/>
    </row>
    <row r="4" spans="1:18" s="149" customFormat="1" ht="38.25" customHeight="1">
      <c r="A4" s="145"/>
      <c r="B4" s="161"/>
      <c r="C4" s="162"/>
      <c r="D4" s="163"/>
      <c r="E4" s="164"/>
      <c r="F4" s="165"/>
      <c r="G4" s="147">
        <f>IF(COUNT(E4:F4)=2,INDEX(CNTR_RiskProbability,E4)*INDEX(CNTR_RiskImpact,F4),"")</f>
      </c>
      <c r="H4" s="148">
        <f>IF(G4="","",IF($P4=0,"LOW",IF($P4=2,"HIGH","MED")))</f>
      </c>
      <c r="I4" s="178"/>
      <c r="J4" s="165"/>
      <c r="K4" s="165"/>
      <c r="L4" s="147">
        <f>IF(COUNT(J4:K4)=2,INDEX(CNTR_RiskProbability,J4)*INDEX(CNTR_RiskImpact,K4),"")</f>
      </c>
      <c r="M4" s="148">
        <f>IF(L4="","",IF($Q4=0,"LOW",IF($Q4=2,"HIGH","MED")))</f>
      </c>
      <c r="O4" s="145"/>
      <c r="P4" s="150">
        <f aca="true" t="shared" si="0" ref="P4:P35">IF(G4="","",IF(G4&lt;CNTR_RiskThresholdLow,0,IF(G4&gt;CNTR_RiskThresholdHigh,2,1)))</f>
      </c>
      <c r="Q4" s="150">
        <f aca="true" t="shared" si="1" ref="Q4:Q35">IF(L4="","",IF(L4&lt;CNTR_RiskThresholdLow,0,IF(L4&gt;CNTR_RiskThresholdHigh,2,1)))</f>
      </c>
      <c r="R4" s="145"/>
    </row>
    <row r="5" spans="1:18" s="149" customFormat="1" ht="38.25" customHeight="1">
      <c r="A5" s="145"/>
      <c r="B5" s="166"/>
      <c r="C5" s="167"/>
      <c r="D5" s="168"/>
      <c r="E5" s="169"/>
      <c r="F5" s="170"/>
      <c r="G5" s="151">
        <f aca="true" t="shared" si="2" ref="G5:G68">IF(COUNT(E5:F5)=2,INDEX(CNTR_RiskProbability,E5)*INDEX(CNTR_RiskImpact,F5),"")</f>
      </c>
      <c r="H5" s="152">
        <f aca="true" t="shared" si="3" ref="H5:H68">IF(G5="","",IF($P5=0,"LOW",IF($P5=2,"HIGH","MED")))</f>
      </c>
      <c r="I5" s="179"/>
      <c r="J5" s="170"/>
      <c r="K5" s="170"/>
      <c r="L5" s="151">
        <f aca="true" t="shared" si="4" ref="L5:L68">IF(COUNT(J5:K5)=2,INDEX(CNTR_RiskProbability,J5)*INDEX(CNTR_RiskImpact,K5),"")</f>
      </c>
      <c r="M5" s="152">
        <f aca="true" t="shared" si="5" ref="M5:M68">IF(L5="","",IF($Q5=0,"LOW",IF($Q5=2,"HIGH","MED")))</f>
      </c>
      <c r="O5" s="145"/>
      <c r="P5" s="150">
        <f t="shared" si="0"/>
      </c>
      <c r="Q5" s="150">
        <f t="shared" si="1"/>
      </c>
      <c r="R5" s="145"/>
    </row>
    <row r="6" spans="1:18" s="149" customFormat="1" ht="38.25" customHeight="1">
      <c r="A6" s="145"/>
      <c r="B6" s="166"/>
      <c r="C6" s="167"/>
      <c r="D6" s="168"/>
      <c r="E6" s="169"/>
      <c r="F6" s="170"/>
      <c r="G6" s="151">
        <f t="shared" si="2"/>
      </c>
      <c r="H6" s="152">
        <f t="shared" si="3"/>
      </c>
      <c r="I6" s="179"/>
      <c r="J6" s="170"/>
      <c r="K6" s="170"/>
      <c r="L6" s="151">
        <f t="shared" si="4"/>
      </c>
      <c r="M6" s="152">
        <f t="shared" si="5"/>
      </c>
      <c r="O6" s="145"/>
      <c r="P6" s="150">
        <f t="shared" si="0"/>
      </c>
      <c r="Q6" s="150">
        <f t="shared" si="1"/>
      </c>
      <c r="R6" s="145"/>
    </row>
    <row r="7" spans="1:18" s="149" customFormat="1" ht="38.25" customHeight="1">
      <c r="A7" s="145"/>
      <c r="B7" s="166"/>
      <c r="C7" s="167"/>
      <c r="D7" s="171"/>
      <c r="E7" s="169"/>
      <c r="F7" s="170"/>
      <c r="G7" s="151">
        <f t="shared" si="2"/>
      </c>
      <c r="H7" s="152">
        <f t="shared" si="3"/>
      </c>
      <c r="I7" s="179"/>
      <c r="J7" s="170"/>
      <c r="K7" s="170"/>
      <c r="L7" s="151">
        <f t="shared" si="4"/>
      </c>
      <c r="M7" s="152">
        <f t="shared" si="5"/>
      </c>
      <c r="O7" s="145"/>
      <c r="P7" s="150">
        <f t="shared" si="0"/>
      </c>
      <c r="Q7" s="150">
        <f t="shared" si="1"/>
      </c>
      <c r="R7" s="145"/>
    </row>
    <row r="8" spans="1:18" s="149" customFormat="1" ht="38.25" customHeight="1">
      <c r="A8" s="145"/>
      <c r="B8" s="166"/>
      <c r="C8" s="167"/>
      <c r="D8" s="171"/>
      <c r="E8" s="169"/>
      <c r="F8" s="170"/>
      <c r="G8" s="151">
        <f t="shared" si="2"/>
      </c>
      <c r="H8" s="152">
        <f t="shared" si="3"/>
      </c>
      <c r="I8" s="179"/>
      <c r="J8" s="170"/>
      <c r="K8" s="170"/>
      <c r="L8" s="151">
        <f t="shared" si="4"/>
      </c>
      <c r="M8" s="152">
        <f t="shared" si="5"/>
      </c>
      <c r="O8" s="145"/>
      <c r="P8" s="150">
        <f t="shared" si="0"/>
      </c>
      <c r="Q8" s="150">
        <f t="shared" si="1"/>
      </c>
      <c r="R8" s="145"/>
    </row>
    <row r="9" spans="1:18" s="149" customFormat="1" ht="38.25" customHeight="1">
      <c r="A9" s="145"/>
      <c r="B9" s="166"/>
      <c r="C9" s="167"/>
      <c r="D9" s="171"/>
      <c r="E9" s="169"/>
      <c r="F9" s="170"/>
      <c r="G9" s="151">
        <f t="shared" si="2"/>
      </c>
      <c r="H9" s="152">
        <f t="shared" si="3"/>
      </c>
      <c r="I9" s="179"/>
      <c r="J9" s="170"/>
      <c r="K9" s="170"/>
      <c r="L9" s="151">
        <f t="shared" si="4"/>
      </c>
      <c r="M9" s="152">
        <f t="shared" si="5"/>
      </c>
      <c r="O9" s="145"/>
      <c r="P9" s="150">
        <f t="shared" si="0"/>
      </c>
      <c r="Q9" s="150">
        <f t="shared" si="1"/>
      </c>
      <c r="R9" s="145"/>
    </row>
    <row r="10" spans="1:18" s="149" customFormat="1" ht="38.25" customHeight="1">
      <c r="A10" s="145"/>
      <c r="B10" s="166"/>
      <c r="C10" s="167"/>
      <c r="D10" s="171"/>
      <c r="E10" s="169"/>
      <c r="F10" s="170"/>
      <c r="G10" s="151">
        <f t="shared" si="2"/>
      </c>
      <c r="H10" s="152">
        <f t="shared" si="3"/>
      </c>
      <c r="I10" s="179"/>
      <c r="J10" s="170"/>
      <c r="K10" s="170"/>
      <c r="L10" s="151">
        <f t="shared" si="4"/>
      </c>
      <c r="M10" s="152">
        <f t="shared" si="5"/>
      </c>
      <c r="O10" s="145"/>
      <c r="P10" s="150">
        <f t="shared" si="0"/>
      </c>
      <c r="Q10" s="150">
        <f t="shared" si="1"/>
      </c>
      <c r="R10" s="145"/>
    </row>
    <row r="11" spans="1:18" s="149" customFormat="1" ht="38.25" customHeight="1">
      <c r="A11" s="145"/>
      <c r="B11" s="166"/>
      <c r="C11" s="167"/>
      <c r="D11" s="171"/>
      <c r="E11" s="169"/>
      <c r="F11" s="170"/>
      <c r="G11" s="151">
        <f t="shared" si="2"/>
      </c>
      <c r="H11" s="152">
        <f t="shared" si="3"/>
      </c>
      <c r="I11" s="179"/>
      <c r="J11" s="170"/>
      <c r="K11" s="170"/>
      <c r="L11" s="151">
        <f t="shared" si="4"/>
      </c>
      <c r="M11" s="152">
        <f t="shared" si="5"/>
      </c>
      <c r="O11" s="145"/>
      <c r="P11" s="150">
        <f t="shared" si="0"/>
      </c>
      <c r="Q11" s="150">
        <f t="shared" si="1"/>
      </c>
      <c r="R11" s="145"/>
    </row>
    <row r="12" spans="1:18" s="149" customFormat="1" ht="38.25" customHeight="1">
      <c r="A12" s="145"/>
      <c r="B12" s="166"/>
      <c r="C12" s="167"/>
      <c r="D12" s="171"/>
      <c r="E12" s="169"/>
      <c r="F12" s="170"/>
      <c r="G12" s="151">
        <f t="shared" si="2"/>
      </c>
      <c r="H12" s="152">
        <f t="shared" si="3"/>
      </c>
      <c r="I12" s="179"/>
      <c r="J12" s="170"/>
      <c r="K12" s="170"/>
      <c r="L12" s="151">
        <f t="shared" si="4"/>
      </c>
      <c r="M12" s="152">
        <f t="shared" si="5"/>
      </c>
      <c r="O12" s="145"/>
      <c r="P12" s="150">
        <f t="shared" si="0"/>
      </c>
      <c r="Q12" s="150">
        <f t="shared" si="1"/>
      </c>
      <c r="R12" s="145"/>
    </row>
    <row r="13" spans="1:18" s="149" customFormat="1" ht="38.25" customHeight="1">
      <c r="A13" s="145"/>
      <c r="B13" s="166"/>
      <c r="C13" s="167"/>
      <c r="D13" s="171"/>
      <c r="E13" s="169"/>
      <c r="F13" s="170"/>
      <c r="G13" s="151">
        <f t="shared" si="2"/>
      </c>
      <c r="H13" s="152">
        <f t="shared" si="3"/>
      </c>
      <c r="I13" s="179"/>
      <c r="J13" s="170"/>
      <c r="K13" s="170"/>
      <c r="L13" s="151">
        <f t="shared" si="4"/>
      </c>
      <c r="M13" s="152">
        <f t="shared" si="5"/>
      </c>
      <c r="O13" s="145"/>
      <c r="P13" s="150">
        <f t="shared" si="0"/>
      </c>
      <c r="Q13" s="150">
        <f t="shared" si="1"/>
      </c>
      <c r="R13" s="145"/>
    </row>
    <row r="14" spans="1:18" s="149" customFormat="1" ht="38.25" customHeight="1">
      <c r="A14" s="145"/>
      <c r="B14" s="166"/>
      <c r="C14" s="167"/>
      <c r="D14" s="171"/>
      <c r="E14" s="169"/>
      <c r="F14" s="170"/>
      <c r="G14" s="151">
        <f t="shared" si="2"/>
      </c>
      <c r="H14" s="152">
        <f t="shared" si="3"/>
      </c>
      <c r="I14" s="179"/>
      <c r="J14" s="170"/>
      <c r="K14" s="170"/>
      <c r="L14" s="151">
        <f t="shared" si="4"/>
      </c>
      <c r="M14" s="152">
        <f t="shared" si="5"/>
      </c>
      <c r="O14" s="145"/>
      <c r="P14" s="150">
        <f t="shared" si="0"/>
      </c>
      <c r="Q14" s="150">
        <f t="shared" si="1"/>
      </c>
      <c r="R14" s="145"/>
    </row>
    <row r="15" spans="1:18" s="149" customFormat="1" ht="38.25" customHeight="1">
      <c r="A15" s="145"/>
      <c r="B15" s="166"/>
      <c r="C15" s="167"/>
      <c r="D15" s="171"/>
      <c r="E15" s="169"/>
      <c r="F15" s="170"/>
      <c r="G15" s="151">
        <f t="shared" si="2"/>
      </c>
      <c r="H15" s="152">
        <f t="shared" si="3"/>
      </c>
      <c r="I15" s="179"/>
      <c r="J15" s="170"/>
      <c r="K15" s="170"/>
      <c r="L15" s="151">
        <f t="shared" si="4"/>
      </c>
      <c r="M15" s="152">
        <f t="shared" si="5"/>
      </c>
      <c r="O15" s="145"/>
      <c r="P15" s="150">
        <f t="shared" si="0"/>
      </c>
      <c r="Q15" s="150">
        <f t="shared" si="1"/>
      </c>
      <c r="R15" s="145"/>
    </row>
    <row r="16" spans="1:18" s="149" customFormat="1" ht="38.25" customHeight="1">
      <c r="A16" s="145"/>
      <c r="B16" s="166"/>
      <c r="C16" s="167"/>
      <c r="D16" s="171"/>
      <c r="E16" s="169"/>
      <c r="F16" s="170"/>
      <c r="G16" s="151">
        <f t="shared" si="2"/>
      </c>
      <c r="H16" s="152">
        <f t="shared" si="3"/>
      </c>
      <c r="I16" s="179"/>
      <c r="J16" s="170"/>
      <c r="K16" s="170"/>
      <c r="L16" s="151">
        <f t="shared" si="4"/>
      </c>
      <c r="M16" s="152">
        <f t="shared" si="5"/>
      </c>
      <c r="O16" s="145"/>
      <c r="P16" s="150">
        <f t="shared" si="0"/>
      </c>
      <c r="Q16" s="150">
        <f t="shared" si="1"/>
      </c>
      <c r="R16" s="145"/>
    </row>
    <row r="17" spans="1:18" s="149" customFormat="1" ht="38.25" customHeight="1">
      <c r="A17" s="145"/>
      <c r="B17" s="166"/>
      <c r="C17" s="167"/>
      <c r="D17" s="171"/>
      <c r="E17" s="169"/>
      <c r="F17" s="170"/>
      <c r="G17" s="151">
        <f t="shared" si="2"/>
      </c>
      <c r="H17" s="152">
        <f t="shared" si="3"/>
      </c>
      <c r="I17" s="179"/>
      <c r="J17" s="170"/>
      <c r="K17" s="170"/>
      <c r="L17" s="151">
        <f t="shared" si="4"/>
      </c>
      <c r="M17" s="152">
        <f t="shared" si="5"/>
      </c>
      <c r="O17" s="145"/>
      <c r="P17" s="150">
        <f t="shared" si="0"/>
      </c>
      <c r="Q17" s="150">
        <f t="shared" si="1"/>
      </c>
      <c r="R17" s="145"/>
    </row>
    <row r="18" spans="1:18" s="149" customFormat="1" ht="38.25" customHeight="1">
      <c r="A18" s="145"/>
      <c r="B18" s="166"/>
      <c r="C18" s="167"/>
      <c r="D18" s="171"/>
      <c r="E18" s="169"/>
      <c r="F18" s="170"/>
      <c r="G18" s="151">
        <f t="shared" si="2"/>
      </c>
      <c r="H18" s="152">
        <f t="shared" si="3"/>
      </c>
      <c r="I18" s="179"/>
      <c r="J18" s="170"/>
      <c r="K18" s="170"/>
      <c r="L18" s="151">
        <f t="shared" si="4"/>
      </c>
      <c r="M18" s="152">
        <f t="shared" si="5"/>
      </c>
      <c r="O18" s="145"/>
      <c r="P18" s="150">
        <f t="shared" si="0"/>
      </c>
      <c r="Q18" s="150">
        <f t="shared" si="1"/>
      </c>
      <c r="R18" s="145"/>
    </row>
    <row r="19" spans="1:18" s="149" customFormat="1" ht="38.25" customHeight="1">
      <c r="A19" s="145"/>
      <c r="B19" s="166"/>
      <c r="C19" s="167"/>
      <c r="D19" s="171"/>
      <c r="E19" s="169"/>
      <c r="F19" s="170"/>
      <c r="G19" s="151">
        <f t="shared" si="2"/>
      </c>
      <c r="H19" s="152">
        <f t="shared" si="3"/>
      </c>
      <c r="I19" s="179"/>
      <c r="J19" s="170"/>
      <c r="K19" s="170"/>
      <c r="L19" s="151">
        <f t="shared" si="4"/>
      </c>
      <c r="M19" s="152">
        <f t="shared" si="5"/>
      </c>
      <c r="O19" s="145"/>
      <c r="P19" s="150">
        <f t="shared" si="0"/>
      </c>
      <c r="Q19" s="150">
        <f t="shared" si="1"/>
      </c>
      <c r="R19" s="145"/>
    </row>
    <row r="20" spans="1:18" s="149" customFormat="1" ht="38.25" customHeight="1">
      <c r="A20" s="145"/>
      <c r="B20" s="166"/>
      <c r="C20" s="167"/>
      <c r="D20" s="171"/>
      <c r="E20" s="169"/>
      <c r="F20" s="170"/>
      <c r="G20" s="151">
        <f t="shared" si="2"/>
      </c>
      <c r="H20" s="152">
        <f t="shared" si="3"/>
      </c>
      <c r="I20" s="179"/>
      <c r="J20" s="170"/>
      <c r="K20" s="170"/>
      <c r="L20" s="151">
        <f t="shared" si="4"/>
      </c>
      <c r="M20" s="152">
        <f t="shared" si="5"/>
      </c>
      <c r="O20" s="145"/>
      <c r="P20" s="150">
        <f t="shared" si="0"/>
      </c>
      <c r="Q20" s="150">
        <f t="shared" si="1"/>
      </c>
      <c r="R20" s="145"/>
    </row>
    <row r="21" spans="1:18" s="149" customFormat="1" ht="38.25" customHeight="1">
      <c r="A21" s="145"/>
      <c r="B21" s="166"/>
      <c r="C21" s="167"/>
      <c r="D21" s="171"/>
      <c r="E21" s="169"/>
      <c r="F21" s="170"/>
      <c r="G21" s="151">
        <f t="shared" si="2"/>
      </c>
      <c r="H21" s="152">
        <f t="shared" si="3"/>
      </c>
      <c r="I21" s="179"/>
      <c r="J21" s="170"/>
      <c r="K21" s="170"/>
      <c r="L21" s="151">
        <f t="shared" si="4"/>
      </c>
      <c r="M21" s="152">
        <f t="shared" si="5"/>
      </c>
      <c r="O21" s="145"/>
      <c r="P21" s="150">
        <f t="shared" si="0"/>
      </c>
      <c r="Q21" s="150">
        <f t="shared" si="1"/>
      </c>
      <c r="R21" s="145"/>
    </row>
    <row r="22" spans="1:18" s="149" customFormat="1" ht="38.25" customHeight="1">
      <c r="A22" s="145"/>
      <c r="B22" s="166"/>
      <c r="C22" s="167"/>
      <c r="D22" s="171"/>
      <c r="E22" s="169"/>
      <c r="F22" s="170"/>
      <c r="G22" s="151">
        <f t="shared" si="2"/>
      </c>
      <c r="H22" s="152">
        <f t="shared" si="3"/>
      </c>
      <c r="I22" s="179"/>
      <c r="J22" s="170"/>
      <c r="K22" s="170"/>
      <c r="L22" s="151">
        <f t="shared" si="4"/>
      </c>
      <c r="M22" s="152">
        <f t="shared" si="5"/>
      </c>
      <c r="O22" s="145"/>
      <c r="P22" s="150">
        <f t="shared" si="0"/>
      </c>
      <c r="Q22" s="150">
        <f t="shared" si="1"/>
      </c>
      <c r="R22" s="145"/>
    </row>
    <row r="23" spans="1:18" s="149" customFormat="1" ht="38.25" customHeight="1">
      <c r="A23" s="145"/>
      <c r="B23" s="166"/>
      <c r="C23" s="167"/>
      <c r="D23" s="171"/>
      <c r="E23" s="169"/>
      <c r="F23" s="170"/>
      <c r="G23" s="151">
        <f t="shared" si="2"/>
      </c>
      <c r="H23" s="152">
        <f t="shared" si="3"/>
      </c>
      <c r="I23" s="179"/>
      <c r="J23" s="170"/>
      <c r="K23" s="170"/>
      <c r="L23" s="151">
        <f t="shared" si="4"/>
      </c>
      <c r="M23" s="152">
        <f t="shared" si="5"/>
      </c>
      <c r="O23" s="145"/>
      <c r="P23" s="150">
        <f t="shared" si="0"/>
      </c>
      <c r="Q23" s="150">
        <f t="shared" si="1"/>
      </c>
      <c r="R23" s="145"/>
    </row>
    <row r="24" spans="1:18" s="149" customFormat="1" ht="38.25" customHeight="1">
      <c r="A24" s="145"/>
      <c r="B24" s="166"/>
      <c r="C24" s="167"/>
      <c r="D24" s="171"/>
      <c r="E24" s="169"/>
      <c r="F24" s="170"/>
      <c r="G24" s="151">
        <f t="shared" si="2"/>
      </c>
      <c r="H24" s="152">
        <f t="shared" si="3"/>
      </c>
      <c r="I24" s="179"/>
      <c r="J24" s="170"/>
      <c r="K24" s="170"/>
      <c r="L24" s="151">
        <f t="shared" si="4"/>
      </c>
      <c r="M24" s="152">
        <f t="shared" si="5"/>
      </c>
      <c r="O24" s="145"/>
      <c r="P24" s="150">
        <f t="shared" si="0"/>
      </c>
      <c r="Q24" s="150">
        <f t="shared" si="1"/>
      </c>
      <c r="R24" s="145"/>
    </row>
    <row r="25" spans="1:18" s="149" customFormat="1" ht="38.25" customHeight="1">
      <c r="A25" s="145"/>
      <c r="B25" s="166"/>
      <c r="C25" s="167"/>
      <c r="D25" s="171"/>
      <c r="E25" s="169"/>
      <c r="F25" s="170"/>
      <c r="G25" s="151">
        <f t="shared" si="2"/>
      </c>
      <c r="H25" s="152">
        <f t="shared" si="3"/>
      </c>
      <c r="I25" s="179"/>
      <c r="J25" s="170"/>
      <c r="K25" s="170"/>
      <c r="L25" s="151">
        <f t="shared" si="4"/>
      </c>
      <c r="M25" s="152">
        <f t="shared" si="5"/>
      </c>
      <c r="O25" s="145"/>
      <c r="P25" s="150">
        <f t="shared" si="0"/>
      </c>
      <c r="Q25" s="150">
        <f t="shared" si="1"/>
      </c>
      <c r="R25" s="145"/>
    </row>
    <row r="26" spans="1:18" s="149" customFormat="1" ht="38.25" customHeight="1">
      <c r="A26" s="145"/>
      <c r="B26" s="166"/>
      <c r="C26" s="167"/>
      <c r="D26" s="171"/>
      <c r="E26" s="169"/>
      <c r="F26" s="170"/>
      <c r="G26" s="151">
        <f t="shared" si="2"/>
      </c>
      <c r="H26" s="152">
        <f t="shared" si="3"/>
      </c>
      <c r="I26" s="179"/>
      <c r="J26" s="170"/>
      <c r="K26" s="170"/>
      <c r="L26" s="151">
        <f t="shared" si="4"/>
      </c>
      <c r="M26" s="152">
        <f t="shared" si="5"/>
      </c>
      <c r="O26" s="145"/>
      <c r="P26" s="150">
        <f t="shared" si="0"/>
      </c>
      <c r="Q26" s="150">
        <f t="shared" si="1"/>
      </c>
      <c r="R26" s="145"/>
    </row>
    <row r="27" spans="1:18" s="149" customFormat="1" ht="38.25" customHeight="1">
      <c r="A27" s="145"/>
      <c r="B27" s="166"/>
      <c r="C27" s="167"/>
      <c r="D27" s="171"/>
      <c r="E27" s="169"/>
      <c r="F27" s="170"/>
      <c r="G27" s="151">
        <f t="shared" si="2"/>
      </c>
      <c r="H27" s="152">
        <f t="shared" si="3"/>
      </c>
      <c r="I27" s="179"/>
      <c r="J27" s="170"/>
      <c r="K27" s="170"/>
      <c r="L27" s="151">
        <f t="shared" si="4"/>
      </c>
      <c r="M27" s="152">
        <f t="shared" si="5"/>
      </c>
      <c r="O27" s="145"/>
      <c r="P27" s="150">
        <f t="shared" si="0"/>
      </c>
      <c r="Q27" s="150">
        <f t="shared" si="1"/>
      </c>
      <c r="R27" s="145"/>
    </row>
    <row r="28" spans="1:18" s="149" customFormat="1" ht="38.25" customHeight="1">
      <c r="A28" s="145"/>
      <c r="B28" s="166"/>
      <c r="C28" s="167"/>
      <c r="D28" s="171"/>
      <c r="E28" s="169"/>
      <c r="F28" s="170"/>
      <c r="G28" s="151">
        <f t="shared" si="2"/>
      </c>
      <c r="H28" s="152">
        <f t="shared" si="3"/>
      </c>
      <c r="I28" s="179"/>
      <c r="J28" s="170"/>
      <c r="K28" s="170"/>
      <c r="L28" s="151">
        <f t="shared" si="4"/>
      </c>
      <c r="M28" s="152">
        <f t="shared" si="5"/>
      </c>
      <c r="O28" s="145"/>
      <c r="P28" s="150">
        <f t="shared" si="0"/>
      </c>
      <c r="Q28" s="150">
        <f t="shared" si="1"/>
      </c>
      <c r="R28" s="145"/>
    </row>
    <row r="29" spans="1:18" s="149" customFormat="1" ht="38.25" customHeight="1">
      <c r="A29" s="145"/>
      <c r="B29" s="166"/>
      <c r="C29" s="167"/>
      <c r="D29" s="171"/>
      <c r="E29" s="169"/>
      <c r="F29" s="170"/>
      <c r="G29" s="151">
        <f t="shared" si="2"/>
      </c>
      <c r="H29" s="152">
        <f t="shared" si="3"/>
      </c>
      <c r="I29" s="179"/>
      <c r="J29" s="170"/>
      <c r="K29" s="170"/>
      <c r="L29" s="151">
        <f t="shared" si="4"/>
      </c>
      <c r="M29" s="152">
        <f t="shared" si="5"/>
      </c>
      <c r="O29" s="145"/>
      <c r="P29" s="150">
        <f t="shared" si="0"/>
      </c>
      <c r="Q29" s="150">
        <f t="shared" si="1"/>
      </c>
      <c r="R29" s="145"/>
    </row>
    <row r="30" spans="1:18" s="149" customFormat="1" ht="38.25" customHeight="1">
      <c r="A30" s="145"/>
      <c r="B30" s="166"/>
      <c r="C30" s="167"/>
      <c r="D30" s="171"/>
      <c r="E30" s="169"/>
      <c r="F30" s="170"/>
      <c r="G30" s="151">
        <f t="shared" si="2"/>
      </c>
      <c r="H30" s="152">
        <f t="shared" si="3"/>
      </c>
      <c r="I30" s="179"/>
      <c r="J30" s="170"/>
      <c r="K30" s="170"/>
      <c r="L30" s="151">
        <f t="shared" si="4"/>
      </c>
      <c r="M30" s="152">
        <f t="shared" si="5"/>
      </c>
      <c r="O30" s="145"/>
      <c r="P30" s="150">
        <f t="shared" si="0"/>
      </c>
      <c r="Q30" s="150">
        <f t="shared" si="1"/>
      </c>
      <c r="R30" s="145"/>
    </row>
    <row r="31" spans="1:18" s="149" customFormat="1" ht="38.25" customHeight="1">
      <c r="A31" s="145"/>
      <c r="B31" s="166"/>
      <c r="C31" s="167"/>
      <c r="D31" s="171"/>
      <c r="E31" s="169"/>
      <c r="F31" s="170"/>
      <c r="G31" s="151">
        <f t="shared" si="2"/>
      </c>
      <c r="H31" s="152">
        <f t="shared" si="3"/>
      </c>
      <c r="I31" s="179"/>
      <c r="J31" s="170"/>
      <c r="K31" s="170"/>
      <c r="L31" s="151">
        <f t="shared" si="4"/>
      </c>
      <c r="M31" s="152">
        <f t="shared" si="5"/>
      </c>
      <c r="O31" s="145"/>
      <c r="P31" s="150">
        <f t="shared" si="0"/>
      </c>
      <c r="Q31" s="150">
        <f t="shared" si="1"/>
      </c>
      <c r="R31" s="145"/>
    </row>
    <row r="32" spans="1:18" s="149" customFormat="1" ht="38.25" customHeight="1">
      <c r="A32" s="145"/>
      <c r="B32" s="166"/>
      <c r="C32" s="167"/>
      <c r="D32" s="171"/>
      <c r="E32" s="169"/>
      <c r="F32" s="170"/>
      <c r="G32" s="151">
        <f t="shared" si="2"/>
      </c>
      <c r="H32" s="152">
        <f t="shared" si="3"/>
      </c>
      <c r="I32" s="179"/>
      <c r="J32" s="170"/>
      <c r="K32" s="170"/>
      <c r="L32" s="151">
        <f t="shared" si="4"/>
      </c>
      <c r="M32" s="152">
        <f t="shared" si="5"/>
      </c>
      <c r="O32" s="145"/>
      <c r="P32" s="150">
        <f t="shared" si="0"/>
      </c>
      <c r="Q32" s="150">
        <f t="shared" si="1"/>
      </c>
      <c r="R32" s="145"/>
    </row>
    <row r="33" spans="1:18" s="149" customFormat="1" ht="38.25" customHeight="1">
      <c r="A33" s="145"/>
      <c r="B33" s="166"/>
      <c r="C33" s="167"/>
      <c r="D33" s="171"/>
      <c r="E33" s="169"/>
      <c r="F33" s="170"/>
      <c r="G33" s="151">
        <f t="shared" si="2"/>
      </c>
      <c r="H33" s="152">
        <f t="shared" si="3"/>
      </c>
      <c r="I33" s="179"/>
      <c r="J33" s="170"/>
      <c r="K33" s="170"/>
      <c r="L33" s="151">
        <f t="shared" si="4"/>
      </c>
      <c r="M33" s="152">
        <f t="shared" si="5"/>
      </c>
      <c r="O33" s="145"/>
      <c r="P33" s="150">
        <f t="shared" si="0"/>
      </c>
      <c r="Q33" s="150">
        <f t="shared" si="1"/>
      </c>
      <c r="R33" s="145"/>
    </row>
    <row r="34" spans="1:18" s="149" customFormat="1" ht="38.25" customHeight="1">
      <c r="A34" s="145"/>
      <c r="B34" s="166"/>
      <c r="C34" s="167"/>
      <c r="D34" s="171"/>
      <c r="E34" s="169"/>
      <c r="F34" s="170"/>
      <c r="G34" s="151">
        <f t="shared" si="2"/>
      </c>
      <c r="H34" s="152">
        <f t="shared" si="3"/>
      </c>
      <c r="I34" s="179"/>
      <c r="J34" s="170"/>
      <c r="K34" s="170"/>
      <c r="L34" s="151">
        <f t="shared" si="4"/>
      </c>
      <c r="M34" s="152">
        <f t="shared" si="5"/>
      </c>
      <c r="O34" s="145"/>
      <c r="P34" s="150">
        <f t="shared" si="0"/>
      </c>
      <c r="Q34" s="150">
        <f t="shared" si="1"/>
      </c>
      <c r="R34" s="145"/>
    </row>
    <row r="35" spans="1:18" s="149" customFormat="1" ht="38.25" customHeight="1">
      <c r="A35" s="145"/>
      <c r="B35" s="166"/>
      <c r="C35" s="167"/>
      <c r="D35" s="171"/>
      <c r="E35" s="169"/>
      <c r="F35" s="170"/>
      <c r="G35" s="151">
        <f t="shared" si="2"/>
      </c>
      <c r="H35" s="152">
        <f t="shared" si="3"/>
      </c>
      <c r="I35" s="179"/>
      <c r="J35" s="170"/>
      <c r="K35" s="170"/>
      <c r="L35" s="151">
        <f t="shared" si="4"/>
      </c>
      <c r="M35" s="152">
        <f t="shared" si="5"/>
      </c>
      <c r="O35" s="145"/>
      <c r="P35" s="150">
        <f t="shared" si="0"/>
      </c>
      <c r="Q35" s="150">
        <f t="shared" si="1"/>
      </c>
      <c r="R35" s="145"/>
    </row>
    <row r="36" spans="1:18" s="149" customFormat="1" ht="38.25" customHeight="1">
      <c r="A36" s="145"/>
      <c r="B36" s="166"/>
      <c r="C36" s="167"/>
      <c r="D36" s="171"/>
      <c r="E36" s="169"/>
      <c r="F36" s="170"/>
      <c r="G36" s="151">
        <f t="shared" si="2"/>
      </c>
      <c r="H36" s="152">
        <f t="shared" si="3"/>
      </c>
      <c r="I36" s="179"/>
      <c r="J36" s="170"/>
      <c r="K36" s="170"/>
      <c r="L36" s="151">
        <f t="shared" si="4"/>
      </c>
      <c r="M36" s="152">
        <f t="shared" si="5"/>
      </c>
      <c r="O36" s="145"/>
      <c r="P36" s="150">
        <f aca="true" t="shared" si="6" ref="P36:P67">IF(G36="","",IF(G36&lt;CNTR_RiskThresholdLow,0,IF(G36&gt;CNTR_RiskThresholdHigh,2,1)))</f>
      </c>
      <c r="Q36" s="150">
        <f aca="true" t="shared" si="7" ref="Q36:Q67">IF(L36="","",IF(L36&lt;CNTR_RiskThresholdLow,0,IF(L36&gt;CNTR_RiskThresholdHigh,2,1)))</f>
      </c>
      <c r="R36" s="145"/>
    </row>
    <row r="37" spans="1:18" s="149" customFormat="1" ht="38.25" customHeight="1">
      <c r="A37" s="145"/>
      <c r="B37" s="166"/>
      <c r="C37" s="167"/>
      <c r="D37" s="171"/>
      <c r="E37" s="169"/>
      <c r="F37" s="170"/>
      <c r="G37" s="151">
        <f t="shared" si="2"/>
      </c>
      <c r="H37" s="152">
        <f t="shared" si="3"/>
      </c>
      <c r="I37" s="179"/>
      <c r="J37" s="170"/>
      <c r="K37" s="170"/>
      <c r="L37" s="151">
        <f t="shared" si="4"/>
      </c>
      <c r="M37" s="152">
        <f t="shared" si="5"/>
      </c>
      <c r="O37" s="145"/>
      <c r="P37" s="150">
        <f t="shared" si="6"/>
      </c>
      <c r="Q37" s="150">
        <f t="shared" si="7"/>
      </c>
      <c r="R37" s="145"/>
    </row>
    <row r="38" spans="1:18" s="149" customFormat="1" ht="38.25" customHeight="1">
      <c r="A38" s="145"/>
      <c r="B38" s="166"/>
      <c r="C38" s="167"/>
      <c r="D38" s="171"/>
      <c r="E38" s="169"/>
      <c r="F38" s="170"/>
      <c r="G38" s="151">
        <f t="shared" si="2"/>
      </c>
      <c r="H38" s="152">
        <f t="shared" si="3"/>
      </c>
      <c r="I38" s="179"/>
      <c r="J38" s="170"/>
      <c r="K38" s="170"/>
      <c r="L38" s="151">
        <f t="shared" si="4"/>
      </c>
      <c r="M38" s="152">
        <f t="shared" si="5"/>
      </c>
      <c r="O38" s="145"/>
      <c r="P38" s="150">
        <f t="shared" si="6"/>
      </c>
      <c r="Q38" s="150">
        <f t="shared" si="7"/>
      </c>
      <c r="R38" s="145"/>
    </row>
    <row r="39" spans="1:18" s="149" customFormat="1" ht="38.25" customHeight="1">
      <c r="A39" s="145"/>
      <c r="B39" s="166"/>
      <c r="C39" s="167"/>
      <c r="D39" s="171"/>
      <c r="E39" s="169"/>
      <c r="F39" s="170"/>
      <c r="G39" s="151">
        <f t="shared" si="2"/>
      </c>
      <c r="H39" s="152">
        <f t="shared" si="3"/>
      </c>
      <c r="I39" s="179"/>
      <c r="J39" s="170"/>
      <c r="K39" s="170"/>
      <c r="L39" s="151">
        <f t="shared" si="4"/>
      </c>
      <c r="M39" s="152">
        <f t="shared" si="5"/>
      </c>
      <c r="O39" s="145"/>
      <c r="P39" s="150">
        <f t="shared" si="6"/>
      </c>
      <c r="Q39" s="150">
        <f t="shared" si="7"/>
      </c>
      <c r="R39" s="145"/>
    </row>
    <row r="40" spans="1:18" s="149" customFormat="1" ht="38.25" customHeight="1">
      <c r="A40" s="145"/>
      <c r="B40" s="166"/>
      <c r="C40" s="167"/>
      <c r="D40" s="171"/>
      <c r="E40" s="169"/>
      <c r="F40" s="170"/>
      <c r="G40" s="151">
        <f t="shared" si="2"/>
      </c>
      <c r="H40" s="152">
        <f t="shared" si="3"/>
      </c>
      <c r="I40" s="179"/>
      <c r="J40" s="170"/>
      <c r="K40" s="170"/>
      <c r="L40" s="151">
        <f t="shared" si="4"/>
      </c>
      <c r="M40" s="152">
        <f t="shared" si="5"/>
      </c>
      <c r="O40" s="145"/>
      <c r="P40" s="150">
        <f t="shared" si="6"/>
      </c>
      <c r="Q40" s="150">
        <f t="shared" si="7"/>
      </c>
      <c r="R40" s="145"/>
    </row>
    <row r="41" spans="1:18" s="149" customFormat="1" ht="38.25" customHeight="1">
      <c r="A41" s="145"/>
      <c r="B41" s="166"/>
      <c r="C41" s="172"/>
      <c r="D41" s="171"/>
      <c r="E41" s="169"/>
      <c r="F41" s="170"/>
      <c r="G41" s="151">
        <f t="shared" si="2"/>
      </c>
      <c r="H41" s="152">
        <f t="shared" si="3"/>
      </c>
      <c r="I41" s="179"/>
      <c r="J41" s="170"/>
      <c r="K41" s="170"/>
      <c r="L41" s="151">
        <f t="shared" si="4"/>
      </c>
      <c r="M41" s="152">
        <f t="shared" si="5"/>
      </c>
      <c r="O41" s="145"/>
      <c r="P41" s="150">
        <f t="shared" si="6"/>
      </c>
      <c r="Q41" s="150">
        <f t="shared" si="7"/>
      </c>
      <c r="R41" s="145"/>
    </row>
    <row r="42" spans="1:18" s="149" customFormat="1" ht="38.25" customHeight="1">
      <c r="A42" s="145"/>
      <c r="B42" s="166"/>
      <c r="C42" s="172"/>
      <c r="D42" s="171"/>
      <c r="E42" s="169"/>
      <c r="F42" s="170"/>
      <c r="G42" s="151">
        <f t="shared" si="2"/>
      </c>
      <c r="H42" s="152">
        <f t="shared" si="3"/>
      </c>
      <c r="I42" s="179"/>
      <c r="J42" s="170"/>
      <c r="K42" s="170"/>
      <c r="L42" s="151">
        <f t="shared" si="4"/>
      </c>
      <c r="M42" s="152">
        <f t="shared" si="5"/>
      </c>
      <c r="O42" s="145"/>
      <c r="P42" s="150">
        <f t="shared" si="6"/>
      </c>
      <c r="Q42" s="150">
        <f t="shared" si="7"/>
      </c>
      <c r="R42" s="145"/>
    </row>
    <row r="43" spans="1:18" s="149" customFormat="1" ht="38.25" customHeight="1">
      <c r="A43" s="145"/>
      <c r="B43" s="166"/>
      <c r="C43" s="172"/>
      <c r="D43" s="171"/>
      <c r="E43" s="169"/>
      <c r="F43" s="170"/>
      <c r="G43" s="151">
        <f t="shared" si="2"/>
      </c>
      <c r="H43" s="152">
        <f t="shared" si="3"/>
      </c>
      <c r="I43" s="179"/>
      <c r="J43" s="170"/>
      <c r="K43" s="170"/>
      <c r="L43" s="151">
        <f t="shared" si="4"/>
      </c>
      <c r="M43" s="152">
        <f t="shared" si="5"/>
      </c>
      <c r="O43" s="145"/>
      <c r="P43" s="150">
        <f t="shared" si="6"/>
      </c>
      <c r="Q43" s="150">
        <f t="shared" si="7"/>
      </c>
      <c r="R43" s="145"/>
    </row>
    <row r="44" spans="1:18" s="149" customFormat="1" ht="38.25" customHeight="1">
      <c r="A44" s="145"/>
      <c r="B44" s="166"/>
      <c r="C44" s="172"/>
      <c r="D44" s="171"/>
      <c r="E44" s="169"/>
      <c r="F44" s="170"/>
      <c r="G44" s="151">
        <f t="shared" si="2"/>
      </c>
      <c r="H44" s="152">
        <f t="shared" si="3"/>
      </c>
      <c r="I44" s="179"/>
      <c r="J44" s="170"/>
      <c r="K44" s="170"/>
      <c r="L44" s="151">
        <f t="shared" si="4"/>
      </c>
      <c r="M44" s="152">
        <f t="shared" si="5"/>
      </c>
      <c r="O44" s="145"/>
      <c r="P44" s="150">
        <f t="shared" si="6"/>
      </c>
      <c r="Q44" s="150">
        <f t="shared" si="7"/>
      </c>
      <c r="R44" s="145"/>
    </row>
    <row r="45" spans="1:18" s="149" customFormat="1" ht="38.25" customHeight="1">
      <c r="A45" s="145"/>
      <c r="B45" s="166"/>
      <c r="C45" s="172"/>
      <c r="D45" s="171"/>
      <c r="E45" s="169"/>
      <c r="F45" s="170"/>
      <c r="G45" s="151">
        <f t="shared" si="2"/>
      </c>
      <c r="H45" s="152">
        <f t="shared" si="3"/>
      </c>
      <c r="I45" s="179"/>
      <c r="J45" s="170"/>
      <c r="K45" s="170"/>
      <c r="L45" s="151">
        <f t="shared" si="4"/>
      </c>
      <c r="M45" s="152">
        <f t="shared" si="5"/>
      </c>
      <c r="O45" s="145"/>
      <c r="P45" s="150">
        <f t="shared" si="6"/>
      </c>
      <c r="Q45" s="150">
        <f t="shared" si="7"/>
      </c>
      <c r="R45" s="145"/>
    </row>
    <row r="46" spans="1:18" s="149" customFormat="1" ht="38.25" customHeight="1">
      <c r="A46" s="145"/>
      <c r="B46" s="166"/>
      <c r="C46" s="172"/>
      <c r="D46" s="171"/>
      <c r="E46" s="169"/>
      <c r="F46" s="170"/>
      <c r="G46" s="151">
        <f t="shared" si="2"/>
      </c>
      <c r="H46" s="152">
        <f t="shared" si="3"/>
      </c>
      <c r="I46" s="179"/>
      <c r="J46" s="170"/>
      <c r="K46" s="170"/>
      <c r="L46" s="151">
        <f t="shared" si="4"/>
      </c>
      <c r="M46" s="152">
        <f t="shared" si="5"/>
      </c>
      <c r="O46" s="145"/>
      <c r="P46" s="150">
        <f t="shared" si="6"/>
      </c>
      <c r="Q46" s="150">
        <f t="shared" si="7"/>
      </c>
      <c r="R46" s="145"/>
    </row>
    <row r="47" spans="1:18" s="149" customFormat="1" ht="38.25" customHeight="1">
      <c r="A47" s="145"/>
      <c r="B47" s="166"/>
      <c r="C47" s="172"/>
      <c r="D47" s="171"/>
      <c r="E47" s="169"/>
      <c r="F47" s="170"/>
      <c r="G47" s="151">
        <f t="shared" si="2"/>
      </c>
      <c r="H47" s="152">
        <f t="shared" si="3"/>
      </c>
      <c r="I47" s="179"/>
      <c r="J47" s="170"/>
      <c r="K47" s="170"/>
      <c r="L47" s="151">
        <f t="shared" si="4"/>
      </c>
      <c r="M47" s="152">
        <f t="shared" si="5"/>
      </c>
      <c r="O47" s="145"/>
      <c r="P47" s="150">
        <f t="shared" si="6"/>
      </c>
      <c r="Q47" s="150">
        <f t="shared" si="7"/>
      </c>
      <c r="R47" s="145"/>
    </row>
    <row r="48" spans="1:18" s="149" customFormat="1" ht="38.25" customHeight="1">
      <c r="A48" s="145"/>
      <c r="B48" s="166"/>
      <c r="C48" s="172"/>
      <c r="D48" s="171"/>
      <c r="E48" s="169"/>
      <c r="F48" s="170"/>
      <c r="G48" s="151">
        <f t="shared" si="2"/>
      </c>
      <c r="H48" s="152">
        <f t="shared" si="3"/>
      </c>
      <c r="I48" s="179"/>
      <c r="J48" s="170"/>
      <c r="K48" s="170"/>
      <c r="L48" s="151">
        <f t="shared" si="4"/>
      </c>
      <c r="M48" s="152">
        <f t="shared" si="5"/>
      </c>
      <c r="O48" s="145"/>
      <c r="P48" s="150">
        <f t="shared" si="6"/>
      </c>
      <c r="Q48" s="150">
        <f t="shared" si="7"/>
      </c>
      <c r="R48" s="145"/>
    </row>
    <row r="49" spans="1:18" s="149" customFormat="1" ht="38.25" customHeight="1">
      <c r="A49" s="145"/>
      <c r="B49" s="166"/>
      <c r="C49" s="172"/>
      <c r="D49" s="171"/>
      <c r="E49" s="169"/>
      <c r="F49" s="170"/>
      <c r="G49" s="151">
        <f t="shared" si="2"/>
      </c>
      <c r="H49" s="152">
        <f t="shared" si="3"/>
      </c>
      <c r="I49" s="179"/>
      <c r="J49" s="170"/>
      <c r="K49" s="170"/>
      <c r="L49" s="151">
        <f t="shared" si="4"/>
      </c>
      <c r="M49" s="152">
        <f t="shared" si="5"/>
      </c>
      <c r="O49" s="145"/>
      <c r="P49" s="150">
        <f t="shared" si="6"/>
      </c>
      <c r="Q49" s="150">
        <f t="shared" si="7"/>
      </c>
      <c r="R49" s="145"/>
    </row>
    <row r="50" spans="1:18" s="149" customFormat="1" ht="38.25" customHeight="1">
      <c r="A50" s="145"/>
      <c r="B50" s="166"/>
      <c r="C50" s="172"/>
      <c r="D50" s="171"/>
      <c r="E50" s="169"/>
      <c r="F50" s="170"/>
      <c r="G50" s="151">
        <f t="shared" si="2"/>
      </c>
      <c r="H50" s="152">
        <f t="shared" si="3"/>
      </c>
      <c r="I50" s="179"/>
      <c r="J50" s="170"/>
      <c r="K50" s="170"/>
      <c r="L50" s="151">
        <f t="shared" si="4"/>
      </c>
      <c r="M50" s="152">
        <f t="shared" si="5"/>
      </c>
      <c r="O50" s="145"/>
      <c r="P50" s="150">
        <f t="shared" si="6"/>
      </c>
      <c r="Q50" s="150">
        <f t="shared" si="7"/>
      </c>
      <c r="R50" s="145"/>
    </row>
    <row r="51" spans="1:18" s="149" customFormat="1" ht="38.25" customHeight="1">
      <c r="A51" s="145"/>
      <c r="B51" s="166"/>
      <c r="C51" s="172"/>
      <c r="D51" s="171"/>
      <c r="E51" s="169"/>
      <c r="F51" s="170"/>
      <c r="G51" s="151">
        <f t="shared" si="2"/>
      </c>
      <c r="H51" s="152">
        <f t="shared" si="3"/>
      </c>
      <c r="I51" s="179"/>
      <c r="J51" s="170"/>
      <c r="K51" s="170"/>
      <c r="L51" s="151">
        <f t="shared" si="4"/>
      </c>
      <c r="M51" s="152">
        <f t="shared" si="5"/>
      </c>
      <c r="O51" s="145"/>
      <c r="P51" s="150">
        <f t="shared" si="6"/>
      </c>
      <c r="Q51" s="150">
        <f t="shared" si="7"/>
      </c>
      <c r="R51" s="145"/>
    </row>
    <row r="52" spans="1:18" s="149" customFormat="1" ht="38.25" customHeight="1">
      <c r="A52" s="145"/>
      <c r="B52" s="166"/>
      <c r="C52" s="172"/>
      <c r="D52" s="171"/>
      <c r="E52" s="169"/>
      <c r="F52" s="170"/>
      <c r="G52" s="151">
        <f t="shared" si="2"/>
      </c>
      <c r="H52" s="152">
        <f t="shared" si="3"/>
      </c>
      <c r="I52" s="179"/>
      <c r="J52" s="170"/>
      <c r="K52" s="170"/>
      <c r="L52" s="151">
        <f t="shared" si="4"/>
      </c>
      <c r="M52" s="152">
        <f t="shared" si="5"/>
      </c>
      <c r="O52" s="145"/>
      <c r="P52" s="150">
        <f t="shared" si="6"/>
      </c>
      <c r="Q52" s="150">
        <f t="shared" si="7"/>
      </c>
      <c r="R52" s="145"/>
    </row>
    <row r="53" spans="1:18" s="149" customFormat="1" ht="38.25" customHeight="1">
      <c r="A53" s="145"/>
      <c r="B53" s="166"/>
      <c r="C53" s="172"/>
      <c r="D53" s="171"/>
      <c r="E53" s="169"/>
      <c r="F53" s="170"/>
      <c r="G53" s="151">
        <f t="shared" si="2"/>
      </c>
      <c r="H53" s="152">
        <f t="shared" si="3"/>
      </c>
      <c r="I53" s="179"/>
      <c r="J53" s="170"/>
      <c r="K53" s="170"/>
      <c r="L53" s="151">
        <f t="shared" si="4"/>
      </c>
      <c r="M53" s="152">
        <f t="shared" si="5"/>
      </c>
      <c r="O53" s="145"/>
      <c r="P53" s="150">
        <f t="shared" si="6"/>
      </c>
      <c r="Q53" s="150">
        <f t="shared" si="7"/>
      </c>
      <c r="R53" s="145"/>
    </row>
    <row r="54" spans="1:18" s="149" customFormat="1" ht="38.25" customHeight="1">
      <c r="A54" s="145"/>
      <c r="B54" s="166"/>
      <c r="C54" s="172"/>
      <c r="D54" s="171"/>
      <c r="E54" s="169"/>
      <c r="F54" s="170"/>
      <c r="G54" s="151">
        <f t="shared" si="2"/>
      </c>
      <c r="H54" s="152">
        <f t="shared" si="3"/>
      </c>
      <c r="I54" s="179"/>
      <c r="J54" s="170"/>
      <c r="K54" s="170"/>
      <c r="L54" s="151">
        <f t="shared" si="4"/>
      </c>
      <c r="M54" s="152">
        <f t="shared" si="5"/>
      </c>
      <c r="O54" s="145"/>
      <c r="P54" s="150">
        <f t="shared" si="6"/>
      </c>
      <c r="Q54" s="150">
        <f t="shared" si="7"/>
      </c>
      <c r="R54" s="145"/>
    </row>
    <row r="55" spans="1:18" s="149" customFormat="1" ht="38.25" customHeight="1">
      <c r="A55" s="145"/>
      <c r="B55" s="166"/>
      <c r="C55" s="172"/>
      <c r="D55" s="171"/>
      <c r="E55" s="169"/>
      <c r="F55" s="170"/>
      <c r="G55" s="151">
        <f t="shared" si="2"/>
      </c>
      <c r="H55" s="152">
        <f t="shared" si="3"/>
      </c>
      <c r="I55" s="179"/>
      <c r="J55" s="170"/>
      <c r="K55" s="170"/>
      <c r="L55" s="151">
        <f t="shared" si="4"/>
      </c>
      <c r="M55" s="152">
        <f t="shared" si="5"/>
      </c>
      <c r="O55" s="145"/>
      <c r="P55" s="150">
        <f t="shared" si="6"/>
      </c>
      <c r="Q55" s="150">
        <f t="shared" si="7"/>
      </c>
      <c r="R55" s="145"/>
    </row>
    <row r="56" spans="1:18" s="149" customFormat="1" ht="38.25" customHeight="1">
      <c r="A56" s="145"/>
      <c r="B56" s="166"/>
      <c r="C56" s="172"/>
      <c r="D56" s="171"/>
      <c r="E56" s="169"/>
      <c r="F56" s="170"/>
      <c r="G56" s="151">
        <f t="shared" si="2"/>
      </c>
      <c r="H56" s="152">
        <f t="shared" si="3"/>
      </c>
      <c r="I56" s="179"/>
      <c r="J56" s="170"/>
      <c r="K56" s="170"/>
      <c r="L56" s="151">
        <f t="shared" si="4"/>
      </c>
      <c r="M56" s="152">
        <f t="shared" si="5"/>
      </c>
      <c r="O56" s="145"/>
      <c r="P56" s="150">
        <f t="shared" si="6"/>
      </c>
      <c r="Q56" s="150">
        <f t="shared" si="7"/>
      </c>
      <c r="R56" s="145"/>
    </row>
    <row r="57" spans="1:18" s="149" customFormat="1" ht="38.25" customHeight="1">
      <c r="A57" s="145"/>
      <c r="B57" s="166"/>
      <c r="C57" s="172"/>
      <c r="D57" s="171"/>
      <c r="E57" s="169"/>
      <c r="F57" s="170"/>
      <c r="G57" s="151">
        <f t="shared" si="2"/>
      </c>
      <c r="H57" s="152">
        <f t="shared" si="3"/>
      </c>
      <c r="I57" s="179"/>
      <c r="J57" s="170"/>
      <c r="K57" s="170"/>
      <c r="L57" s="151">
        <f t="shared" si="4"/>
      </c>
      <c r="M57" s="152">
        <f t="shared" si="5"/>
      </c>
      <c r="O57" s="145"/>
      <c r="P57" s="150">
        <f t="shared" si="6"/>
      </c>
      <c r="Q57" s="150">
        <f t="shared" si="7"/>
      </c>
      <c r="R57" s="145"/>
    </row>
    <row r="58" spans="1:18" s="149" customFormat="1" ht="38.25" customHeight="1">
      <c r="A58" s="145"/>
      <c r="B58" s="166"/>
      <c r="C58" s="172"/>
      <c r="D58" s="171"/>
      <c r="E58" s="169"/>
      <c r="F58" s="170"/>
      <c r="G58" s="151">
        <f t="shared" si="2"/>
      </c>
      <c r="H58" s="152">
        <f t="shared" si="3"/>
      </c>
      <c r="I58" s="179"/>
      <c r="J58" s="170"/>
      <c r="K58" s="170"/>
      <c r="L58" s="151">
        <f t="shared" si="4"/>
      </c>
      <c r="M58" s="152">
        <f t="shared" si="5"/>
      </c>
      <c r="O58" s="145"/>
      <c r="P58" s="150">
        <f t="shared" si="6"/>
      </c>
      <c r="Q58" s="150">
        <f t="shared" si="7"/>
      </c>
      <c r="R58" s="145"/>
    </row>
    <row r="59" spans="1:18" s="149" customFormat="1" ht="38.25" customHeight="1">
      <c r="A59" s="145"/>
      <c r="B59" s="166"/>
      <c r="C59" s="172"/>
      <c r="D59" s="171"/>
      <c r="E59" s="169"/>
      <c r="F59" s="170"/>
      <c r="G59" s="151">
        <f t="shared" si="2"/>
      </c>
      <c r="H59" s="152">
        <f t="shared" si="3"/>
      </c>
      <c r="I59" s="179"/>
      <c r="J59" s="170"/>
      <c r="K59" s="170"/>
      <c r="L59" s="151">
        <f t="shared" si="4"/>
      </c>
      <c r="M59" s="152">
        <f t="shared" si="5"/>
      </c>
      <c r="O59" s="145"/>
      <c r="P59" s="150">
        <f t="shared" si="6"/>
      </c>
      <c r="Q59" s="150">
        <f t="shared" si="7"/>
      </c>
      <c r="R59" s="145"/>
    </row>
    <row r="60" spans="1:18" s="149" customFormat="1" ht="38.25" customHeight="1">
      <c r="A60" s="145"/>
      <c r="B60" s="166"/>
      <c r="C60" s="172"/>
      <c r="D60" s="171"/>
      <c r="E60" s="169"/>
      <c r="F60" s="170"/>
      <c r="G60" s="151">
        <f t="shared" si="2"/>
      </c>
      <c r="H60" s="152">
        <f t="shared" si="3"/>
      </c>
      <c r="I60" s="179"/>
      <c r="J60" s="170"/>
      <c r="K60" s="170"/>
      <c r="L60" s="151">
        <f t="shared" si="4"/>
      </c>
      <c r="M60" s="152">
        <f t="shared" si="5"/>
      </c>
      <c r="O60" s="145"/>
      <c r="P60" s="150">
        <f t="shared" si="6"/>
      </c>
      <c r="Q60" s="150">
        <f t="shared" si="7"/>
      </c>
      <c r="R60" s="145"/>
    </row>
    <row r="61" spans="1:18" s="149" customFormat="1" ht="38.25" customHeight="1">
      <c r="A61" s="145"/>
      <c r="B61" s="166"/>
      <c r="C61" s="172"/>
      <c r="D61" s="168"/>
      <c r="E61" s="169"/>
      <c r="F61" s="170"/>
      <c r="G61" s="151">
        <f t="shared" si="2"/>
      </c>
      <c r="H61" s="152">
        <f t="shared" si="3"/>
      </c>
      <c r="I61" s="179"/>
      <c r="J61" s="170"/>
      <c r="K61" s="170"/>
      <c r="L61" s="151">
        <f t="shared" si="4"/>
      </c>
      <c r="M61" s="152">
        <f t="shared" si="5"/>
      </c>
      <c r="O61" s="145"/>
      <c r="P61" s="150">
        <f t="shared" si="6"/>
      </c>
      <c r="Q61" s="150">
        <f t="shared" si="7"/>
      </c>
      <c r="R61" s="145"/>
    </row>
    <row r="62" spans="1:18" s="149" customFormat="1" ht="38.25" customHeight="1">
      <c r="A62" s="145"/>
      <c r="B62" s="166"/>
      <c r="C62" s="167"/>
      <c r="D62" s="171"/>
      <c r="E62" s="169"/>
      <c r="F62" s="170"/>
      <c r="G62" s="151">
        <f t="shared" si="2"/>
      </c>
      <c r="H62" s="152">
        <f t="shared" si="3"/>
      </c>
      <c r="I62" s="179"/>
      <c r="J62" s="170"/>
      <c r="K62" s="170"/>
      <c r="L62" s="151">
        <f t="shared" si="4"/>
      </c>
      <c r="M62" s="152">
        <f t="shared" si="5"/>
      </c>
      <c r="O62" s="145"/>
      <c r="P62" s="150">
        <f t="shared" si="6"/>
      </c>
      <c r="Q62" s="150">
        <f t="shared" si="7"/>
      </c>
      <c r="R62" s="145"/>
    </row>
    <row r="63" spans="1:18" s="149" customFormat="1" ht="38.25" customHeight="1">
      <c r="A63" s="145"/>
      <c r="B63" s="166"/>
      <c r="C63" s="167"/>
      <c r="D63" s="171"/>
      <c r="E63" s="169"/>
      <c r="F63" s="170"/>
      <c r="G63" s="151">
        <f t="shared" si="2"/>
      </c>
      <c r="H63" s="152">
        <f t="shared" si="3"/>
      </c>
      <c r="I63" s="179"/>
      <c r="J63" s="170"/>
      <c r="K63" s="170"/>
      <c r="L63" s="151">
        <f t="shared" si="4"/>
      </c>
      <c r="M63" s="152">
        <f t="shared" si="5"/>
      </c>
      <c r="O63" s="145"/>
      <c r="P63" s="150">
        <f t="shared" si="6"/>
      </c>
      <c r="Q63" s="150">
        <f t="shared" si="7"/>
      </c>
      <c r="R63" s="145"/>
    </row>
    <row r="64" spans="1:18" s="149" customFormat="1" ht="38.25" customHeight="1">
      <c r="A64" s="145"/>
      <c r="B64" s="166"/>
      <c r="C64" s="167"/>
      <c r="D64" s="171"/>
      <c r="E64" s="169"/>
      <c r="F64" s="170"/>
      <c r="G64" s="151">
        <f t="shared" si="2"/>
      </c>
      <c r="H64" s="152">
        <f t="shared" si="3"/>
      </c>
      <c r="I64" s="179"/>
      <c r="J64" s="170"/>
      <c r="K64" s="170"/>
      <c r="L64" s="151">
        <f t="shared" si="4"/>
      </c>
      <c r="M64" s="152">
        <f t="shared" si="5"/>
      </c>
      <c r="O64" s="145"/>
      <c r="P64" s="150">
        <f t="shared" si="6"/>
      </c>
      <c r="Q64" s="150">
        <f t="shared" si="7"/>
      </c>
      <c r="R64" s="145"/>
    </row>
    <row r="65" spans="1:18" s="149" customFormat="1" ht="38.25" customHeight="1">
      <c r="A65" s="145"/>
      <c r="B65" s="166"/>
      <c r="C65" s="167"/>
      <c r="D65" s="171"/>
      <c r="E65" s="169"/>
      <c r="F65" s="170"/>
      <c r="G65" s="151">
        <f t="shared" si="2"/>
      </c>
      <c r="H65" s="152">
        <f t="shared" si="3"/>
      </c>
      <c r="I65" s="179"/>
      <c r="J65" s="170"/>
      <c r="K65" s="170"/>
      <c r="L65" s="151">
        <f t="shared" si="4"/>
      </c>
      <c r="M65" s="152">
        <f t="shared" si="5"/>
      </c>
      <c r="O65" s="145"/>
      <c r="P65" s="150">
        <f t="shared" si="6"/>
      </c>
      <c r="Q65" s="150">
        <f t="shared" si="7"/>
      </c>
      <c r="R65" s="145"/>
    </row>
    <row r="66" spans="1:18" s="149" customFormat="1" ht="38.25" customHeight="1">
      <c r="A66" s="145"/>
      <c r="B66" s="166"/>
      <c r="C66" s="167"/>
      <c r="D66" s="171"/>
      <c r="E66" s="169"/>
      <c r="F66" s="170"/>
      <c r="G66" s="151">
        <f t="shared" si="2"/>
      </c>
      <c r="H66" s="152">
        <f t="shared" si="3"/>
      </c>
      <c r="I66" s="179"/>
      <c r="J66" s="170"/>
      <c r="K66" s="170"/>
      <c r="L66" s="151">
        <f t="shared" si="4"/>
      </c>
      <c r="M66" s="152">
        <f t="shared" si="5"/>
      </c>
      <c r="O66" s="145"/>
      <c r="P66" s="150">
        <f t="shared" si="6"/>
      </c>
      <c r="Q66" s="150">
        <f t="shared" si="7"/>
      </c>
      <c r="R66" s="145"/>
    </row>
    <row r="67" spans="1:18" s="149" customFormat="1" ht="38.25" customHeight="1">
      <c r="A67" s="145"/>
      <c r="B67" s="166"/>
      <c r="C67" s="167"/>
      <c r="D67" s="171"/>
      <c r="E67" s="169"/>
      <c r="F67" s="170"/>
      <c r="G67" s="151">
        <f t="shared" si="2"/>
      </c>
      <c r="H67" s="152">
        <f t="shared" si="3"/>
      </c>
      <c r="I67" s="179"/>
      <c r="J67" s="170"/>
      <c r="K67" s="170"/>
      <c r="L67" s="151">
        <f t="shared" si="4"/>
      </c>
      <c r="M67" s="152">
        <f t="shared" si="5"/>
      </c>
      <c r="O67" s="145"/>
      <c r="P67" s="150">
        <f t="shared" si="6"/>
      </c>
      <c r="Q67" s="150">
        <f t="shared" si="7"/>
      </c>
      <c r="R67" s="145"/>
    </row>
    <row r="68" spans="1:18" s="149" customFormat="1" ht="38.25" customHeight="1">
      <c r="A68" s="145"/>
      <c r="B68" s="166"/>
      <c r="C68" s="167"/>
      <c r="D68" s="171"/>
      <c r="E68" s="169"/>
      <c r="F68" s="170"/>
      <c r="G68" s="151">
        <f t="shared" si="2"/>
      </c>
      <c r="H68" s="152">
        <f t="shared" si="3"/>
      </c>
      <c r="I68" s="179"/>
      <c r="J68" s="170"/>
      <c r="K68" s="170"/>
      <c r="L68" s="151">
        <f t="shared" si="4"/>
      </c>
      <c r="M68" s="152">
        <f t="shared" si="5"/>
      </c>
      <c r="O68" s="145"/>
      <c r="P68" s="150">
        <f aca="true" t="shared" si="8" ref="P68:P103">IF(G68="","",IF(G68&lt;CNTR_RiskThresholdLow,0,IF(G68&gt;CNTR_RiskThresholdHigh,2,1)))</f>
      </c>
      <c r="Q68" s="150">
        <f aca="true" t="shared" si="9" ref="Q68:Q103">IF(L68="","",IF(L68&lt;CNTR_RiskThresholdLow,0,IF(L68&gt;CNTR_RiskThresholdHigh,2,1)))</f>
      </c>
      <c r="R68" s="145"/>
    </row>
    <row r="69" spans="1:18" s="149" customFormat="1" ht="38.25" customHeight="1">
      <c r="A69" s="145"/>
      <c r="B69" s="166"/>
      <c r="C69" s="167"/>
      <c r="D69" s="171"/>
      <c r="E69" s="169"/>
      <c r="F69" s="170"/>
      <c r="G69" s="151">
        <f aca="true" t="shared" si="10" ref="G69:G103">IF(COUNT(E69:F69)=2,INDEX(CNTR_RiskProbability,E69)*INDEX(CNTR_RiskImpact,F69),"")</f>
      </c>
      <c r="H69" s="152">
        <f aca="true" t="shared" si="11" ref="H69:H103">IF(G69="","",IF($P69=0,"LOW",IF($P69=2,"HIGH","MED")))</f>
      </c>
      <c r="I69" s="179"/>
      <c r="J69" s="170"/>
      <c r="K69" s="170"/>
      <c r="L69" s="151">
        <f aca="true" t="shared" si="12" ref="L69:L103">IF(COUNT(J69:K69)=2,INDEX(CNTR_RiskProbability,J69)*INDEX(CNTR_RiskImpact,K69),"")</f>
      </c>
      <c r="M69" s="152">
        <f aca="true" t="shared" si="13" ref="M69:M103">IF(L69="","",IF($Q69=0,"LOW",IF($Q69=2,"HIGH","MED")))</f>
      </c>
      <c r="O69" s="145"/>
      <c r="P69" s="150">
        <f t="shared" si="8"/>
      </c>
      <c r="Q69" s="150">
        <f t="shared" si="9"/>
      </c>
      <c r="R69" s="145"/>
    </row>
    <row r="70" spans="1:18" s="149" customFormat="1" ht="38.25" customHeight="1">
      <c r="A70" s="145"/>
      <c r="B70" s="166"/>
      <c r="C70" s="167"/>
      <c r="D70" s="171"/>
      <c r="E70" s="169"/>
      <c r="F70" s="170"/>
      <c r="G70" s="151">
        <f t="shared" si="10"/>
      </c>
      <c r="H70" s="152">
        <f t="shared" si="11"/>
      </c>
      <c r="I70" s="179"/>
      <c r="J70" s="170"/>
      <c r="K70" s="170"/>
      <c r="L70" s="151">
        <f t="shared" si="12"/>
      </c>
      <c r="M70" s="152">
        <f t="shared" si="13"/>
      </c>
      <c r="O70" s="145"/>
      <c r="P70" s="150">
        <f t="shared" si="8"/>
      </c>
      <c r="Q70" s="150">
        <f t="shared" si="9"/>
      </c>
      <c r="R70" s="145"/>
    </row>
    <row r="71" spans="1:18" s="149" customFormat="1" ht="38.25" customHeight="1">
      <c r="A71" s="145"/>
      <c r="B71" s="166"/>
      <c r="C71" s="167"/>
      <c r="D71" s="171"/>
      <c r="E71" s="169"/>
      <c r="F71" s="170"/>
      <c r="G71" s="151">
        <f t="shared" si="10"/>
      </c>
      <c r="H71" s="152">
        <f t="shared" si="11"/>
      </c>
      <c r="I71" s="179"/>
      <c r="J71" s="170"/>
      <c r="K71" s="170"/>
      <c r="L71" s="151">
        <f t="shared" si="12"/>
      </c>
      <c r="M71" s="152">
        <f t="shared" si="13"/>
      </c>
      <c r="O71" s="145"/>
      <c r="P71" s="150">
        <f t="shared" si="8"/>
      </c>
      <c r="Q71" s="150">
        <f t="shared" si="9"/>
      </c>
      <c r="R71" s="145"/>
    </row>
    <row r="72" spans="1:18" s="149" customFormat="1" ht="38.25" customHeight="1">
      <c r="A72" s="145"/>
      <c r="B72" s="166"/>
      <c r="C72" s="167"/>
      <c r="D72" s="171"/>
      <c r="E72" s="169"/>
      <c r="F72" s="170"/>
      <c r="G72" s="151">
        <f t="shared" si="10"/>
      </c>
      <c r="H72" s="152">
        <f t="shared" si="11"/>
      </c>
      <c r="I72" s="179"/>
      <c r="J72" s="170"/>
      <c r="K72" s="170"/>
      <c r="L72" s="151">
        <f t="shared" si="12"/>
      </c>
      <c r="M72" s="152">
        <f t="shared" si="13"/>
      </c>
      <c r="O72" s="145"/>
      <c r="P72" s="150">
        <f t="shared" si="8"/>
      </c>
      <c r="Q72" s="150">
        <f t="shared" si="9"/>
      </c>
      <c r="R72" s="145"/>
    </row>
    <row r="73" spans="1:18" s="149" customFormat="1" ht="38.25" customHeight="1">
      <c r="A73" s="145"/>
      <c r="B73" s="166"/>
      <c r="C73" s="167"/>
      <c r="D73" s="171"/>
      <c r="E73" s="169"/>
      <c r="F73" s="170"/>
      <c r="G73" s="151">
        <f t="shared" si="10"/>
      </c>
      <c r="H73" s="152">
        <f t="shared" si="11"/>
      </c>
      <c r="I73" s="179"/>
      <c r="J73" s="170"/>
      <c r="K73" s="170"/>
      <c r="L73" s="151">
        <f t="shared" si="12"/>
      </c>
      <c r="M73" s="152">
        <f t="shared" si="13"/>
      </c>
      <c r="O73" s="145"/>
      <c r="P73" s="150">
        <f t="shared" si="8"/>
      </c>
      <c r="Q73" s="150">
        <f t="shared" si="9"/>
      </c>
      <c r="R73" s="145"/>
    </row>
    <row r="74" spans="1:18" s="149" customFormat="1" ht="38.25" customHeight="1">
      <c r="A74" s="145"/>
      <c r="B74" s="166"/>
      <c r="C74" s="167"/>
      <c r="D74" s="171"/>
      <c r="E74" s="169"/>
      <c r="F74" s="170"/>
      <c r="G74" s="151">
        <f t="shared" si="10"/>
      </c>
      <c r="H74" s="152">
        <f t="shared" si="11"/>
      </c>
      <c r="I74" s="179"/>
      <c r="J74" s="170"/>
      <c r="K74" s="170"/>
      <c r="L74" s="151">
        <f t="shared" si="12"/>
      </c>
      <c r="M74" s="152">
        <f t="shared" si="13"/>
      </c>
      <c r="O74" s="145"/>
      <c r="P74" s="150">
        <f t="shared" si="8"/>
      </c>
      <c r="Q74" s="150">
        <f t="shared" si="9"/>
      </c>
      <c r="R74" s="145"/>
    </row>
    <row r="75" spans="1:18" s="149" customFormat="1" ht="38.25" customHeight="1">
      <c r="A75" s="145"/>
      <c r="B75" s="166"/>
      <c r="C75" s="167"/>
      <c r="D75" s="171"/>
      <c r="E75" s="169"/>
      <c r="F75" s="170"/>
      <c r="G75" s="151">
        <f t="shared" si="10"/>
      </c>
      <c r="H75" s="152">
        <f t="shared" si="11"/>
      </c>
      <c r="I75" s="179"/>
      <c r="J75" s="170"/>
      <c r="K75" s="170"/>
      <c r="L75" s="151">
        <f t="shared" si="12"/>
      </c>
      <c r="M75" s="152">
        <f t="shared" si="13"/>
      </c>
      <c r="O75" s="145"/>
      <c r="P75" s="150">
        <f t="shared" si="8"/>
      </c>
      <c r="Q75" s="150">
        <f t="shared" si="9"/>
      </c>
      <c r="R75" s="145"/>
    </row>
    <row r="76" spans="1:18" s="149" customFormat="1" ht="38.25" customHeight="1">
      <c r="A76" s="145"/>
      <c r="B76" s="166"/>
      <c r="C76" s="167"/>
      <c r="D76" s="171"/>
      <c r="E76" s="169"/>
      <c r="F76" s="170"/>
      <c r="G76" s="151">
        <f t="shared" si="10"/>
      </c>
      <c r="H76" s="152">
        <f t="shared" si="11"/>
      </c>
      <c r="I76" s="179"/>
      <c r="J76" s="170"/>
      <c r="K76" s="170"/>
      <c r="L76" s="151">
        <f t="shared" si="12"/>
      </c>
      <c r="M76" s="152">
        <f t="shared" si="13"/>
      </c>
      <c r="O76" s="145"/>
      <c r="P76" s="150">
        <f t="shared" si="8"/>
      </c>
      <c r="Q76" s="150">
        <f t="shared" si="9"/>
      </c>
      <c r="R76" s="145"/>
    </row>
    <row r="77" spans="1:18" s="149" customFormat="1" ht="38.25" customHeight="1">
      <c r="A77" s="145"/>
      <c r="B77" s="166"/>
      <c r="C77" s="167"/>
      <c r="D77" s="171"/>
      <c r="E77" s="169"/>
      <c r="F77" s="170"/>
      <c r="G77" s="151">
        <f t="shared" si="10"/>
      </c>
      <c r="H77" s="152">
        <f t="shared" si="11"/>
      </c>
      <c r="I77" s="179"/>
      <c r="J77" s="170"/>
      <c r="K77" s="170"/>
      <c r="L77" s="151">
        <f t="shared" si="12"/>
      </c>
      <c r="M77" s="152">
        <f t="shared" si="13"/>
      </c>
      <c r="O77" s="145"/>
      <c r="P77" s="150">
        <f t="shared" si="8"/>
      </c>
      <c r="Q77" s="150">
        <f t="shared" si="9"/>
      </c>
      <c r="R77" s="145"/>
    </row>
    <row r="78" spans="1:18" s="149" customFormat="1" ht="38.25" customHeight="1">
      <c r="A78" s="145"/>
      <c r="B78" s="166"/>
      <c r="C78" s="167"/>
      <c r="D78" s="171"/>
      <c r="E78" s="169"/>
      <c r="F78" s="170"/>
      <c r="G78" s="151">
        <f t="shared" si="10"/>
      </c>
      <c r="H78" s="152">
        <f t="shared" si="11"/>
      </c>
      <c r="I78" s="179"/>
      <c r="J78" s="170"/>
      <c r="K78" s="170"/>
      <c r="L78" s="151">
        <f t="shared" si="12"/>
      </c>
      <c r="M78" s="152">
        <f t="shared" si="13"/>
      </c>
      <c r="O78" s="145"/>
      <c r="P78" s="150">
        <f t="shared" si="8"/>
      </c>
      <c r="Q78" s="150">
        <f t="shared" si="9"/>
      </c>
      <c r="R78" s="145"/>
    </row>
    <row r="79" spans="1:18" s="149" customFormat="1" ht="38.25" customHeight="1">
      <c r="A79" s="145"/>
      <c r="B79" s="166"/>
      <c r="C79" s="167"/>
      <c r="D79" s="171"/>
      <c r="E79" s="169"/>
      <c r="F79" s="170"/>
      <c r="G79" s="151">
        <f t="shared" si="10"/>
      </c>
      <c r="H79" s="152">
        <f t="shared" si="11"/>
      </c>
      <c r="I79" s="179"/>
      <c r="J79" s="170"/>
      <c r="K79" s="170"/>
      <c r="L79" s="151">
        <f t="shared" si="12"/>
      </c>
      <c r="M79" s="152">
        <f t="shared" si="13"/>
      </c>
      <c r="O79" s="145"/>
      <c r="P79" s="150">
        <f t="shared" si="8"/>
      </c>
      <c r="Q79" s="150">
        <f t="shared" si="9"/>
      </c>
      <c r="R79" s="145"/>
    </row>
    <row r="80" spans="1:18" s="149" customFormat="1" ht="38.25" customHeight="1">
      <c r="A80" s="145"/>
      <c r="B80" s="166"/>
      <c r="C80" s="167"/>
      <c r="D80" s="171"/>
      <c r="E80" s="169"/>
      <c r="F80" s="170"/>
      <c r="G80" s="151">
        <f t="shared" si="10"/>
      </c>
      <c r="H80" s="152">
        <f t="shared" si="11"/>
      </c>
      <c r="I80" s="179"/>
      <c r="J80" s="170"/>
      <c r="K80" s="170"/>
      <c r="L80" s="151">
        <f t="shared" si="12"/>
      </c>
      <c r="M80" s="152">
        <f t="shared" si="13"/>
      </c>
      <c r="O80" s="145"/>
      <c r="P80" s="150">
        <f t="shared" si="8"/>
      </c>
      <c r="Q80" s="150">
        <f t="shared" si="9"/>
      </c>
      <c r="R80" s="145"/>
    </row>
    <row r="81" spans="1:18" s="149" customFormat="1" ht="38.25" customHeight="1">
      <c r="A81" s="145"/>
      <c r="B81" s="166"/>
      <c r="C81" s="167"/>
      <c r="D81" s="171"/>
      <c r="E81" s="169"/>
      <c r="F81" s="170"/>
      <c r="G81" s="151">
        <f t="shared" si="10"/>
      </c>
      <c r="H81" s="152">
        <f t="shared" si="11"/>
      </c>
      <c r="I81" s="179"/>
      <c r="J81" s="170"/>
      <c r="K81" s="170"/>
      <c r="L81" s="151">
        <f t="shared" si="12"/>
      </c>
      <c r="M81" s="152">
        <f t="shared" si="13"/>
      </c>
      <c r="O81" s="145"/>
      <c r="P81" s="150">
        <f t="shared" si="8"/>
      </c>
      <c r="Q81" s="150">
        <f t="shared" si="9"/>
      </c>
      <c r="R81" s="145"/>
    </row>
    <row r="82" spans="1:18" s="149" customFormat="1" ht="38.25" customHeight="1">
      <c r="A82" s="145"/>
      <c r="B82" s="166"/>
      <c r="C82" s="167"/>
      <c r="D82" s="171"/>
      <c r="E82" s="169"/>
      <c r="F82" s="170"/>
      <c r="G82" s="151">
        <f t="shared" si="10"/>
      </c>
      <c r="H82" s="152">
        <f t="shared" si="11"/>
      </c>
      <c r="I82" s="179"/>
      <c r="J82" s="170"/>
      <c r="K82" s="170"/>
      <c r="L82" s="151">
        <f t="shared" si="12"/>
      </c>
      <c r="M82" s="152">
        <f t="shared" si="13"/>
      </c>
      <c r="O82" s="145"/>
      <c r="P82" s="150">
        <f t="shared" si="8"/>
      </c>
      <c r="Q82" s="150">
        <f t="shared" si="9"/>
      </c>
      <c r="R82" s="145"/>
    </row>
    <row r="83" spans="1:18" s="149" customFormat="1" ht="38.25" customHeight="1">
      <c r="A83" s="145"/>
      <c r="B83" s="166"/>
      <c r="C83" s="167"/>
      <c r="D83" s="171"/>
      <c r="E83" s="169"/>
      <c r="F83" s="170"/>
      <c r="G83" s="151">
        <f t="shared" si="10"/>
      </c>
      <c r="H83" s="152">
        <f t="shared" si="11"/>
      </c>
      <c r="I83" s="179"/>
      <c r="J83" s="170"/>
      <c r="K83" s="170"/>
      <c r="L83" s="151">
        <f t="shared" si="12"/>
      </c>
      <c r="M83" s="152">
        <f t="shared" si="13"/>
      </c>
      <c r="O83" s="145"/>
      <c r="P83" s="150">
        <f t="shared" si="8"/>
      </c>
      <c r="Q83" s="150">
        <f t="shared" si="9"/>
      </c>
      <c r="R83" s="145"/>
    </row>
    <row r="84" spans="1:18" s="149" customFormat="1" ht="38.25" customHeight="1">
      <c r="A84" s="145"/>
      <c r="B84" s="166"/>
      <c r="C84" s="167"/>
      <c r="D84" s="171"/>
      <c r="E84" s="169"/>
      <c r="F84" s="170"/>
      <c r="G84" s="151">
        <f t="shared" si="10"/>
      </c>
      <c r="H84" s="152">
        <f t="shared" si="11"/>
      </c>
      <c r="I84" s="179"/>
      <c r="J84" s="170"/>
      <c r="K84" s="170"/>
      <c r="L84" s="151">
        <f t="shared" si="12"/>
      </c>
      <c r="M84" s="152">
        <f t="shared" si="13"/>
      </c>
      <c r="O84" s="145"/>
      <c r="P84" s="150">
        <f t="shared" si="8"/>
      </c>
      <c r="Q84" s="150">
        <f t="shared" si="9"/>
      </c>
      <c r="R84" s="145"/>
    </row>
    <row r="85" spans="1:18" s="149" customFormat="1" ht="38.25" customHeight="1">
      <c r="A85" s="145"/>
      <c r="B85" s="166"/>
      <c r="C85" s="167"/>
      <c r="D85" s="171"/>
      <c r="E85" s="169"/>
      <c r="F85" s="170"/>
      <c r="G85" s="151">
        <f t="shared" si="10"/>
      </c>
      <c r="H85" s="152">
        <f t="shared" si="11"/>
      </c>
      <c r="I85" s="179"/>
      <c r="J85" s="170"/>
      <c r="K85" s="170"/>
      <c r="L85" s="151">
        <f t="shared" si="12"/>
      </c>
      <c r="M85" s="152">
        <f t="shared" si="13"/>
      </c>
      <c r="O85" s="145"/>
      <c r="P85" s="150">
        <f t="shared" si="8"/>
      </c>
      <c r="Q85" s="150">
        <f t="shared" si="9"/>
      </c>
      <c r="R85" s="145"/>
    </row>
    <row r="86" spans="1:18" s="149" customFormat="1" ht="38.25" customHeight="1">
      <c r="A86" s="145"/>
      <c r="B86" s="166"/>
      <c r="C86" s="167"/>
      <c r="D86" s="171"/>
      <c r="E86" s="169"/>
      <c r="F86" s="170"/>
      <c r="G86" s="151">
        <f t="shared" si="10"/>
      </c>
      <c r="H86" s="152">
        <f t="shared" si="11"/>
      </c>
      <c r="I86" s="179"/>
      <c r="J86" s="170"/>
      <c r="K86" s="170"/>
      <c r="L86" s="151">
        <f t="shared" si="12"/>
      </c>
      <c r="M86" s="152">
        <f t="shared" si="13"/>
      </c>
      <c r="O86" s="145"/>
      <c r="P86" s="150">
        <f t="shared" si="8"/>
      </c>
      <c r="Q86" s="150">
        <f t="shared" si="9"/>
      </c>
      <c r="R86" s="145"/>
    </row>
    <row r="87" spans="1:18" s="149" customFormat="1" ht="38.25" customHeight="1">
      <c r="A87" s="145"/>
      <c r="B87" s="166"/>
      <c r="C87" s="167"/>
      <c r="D87" s="171"/>
      <c r="E87" s="169"/>
      <c r="F87" s="170"/>
      <c r="G87" s="151">
        <f t="shared" si="10"/>
      </c>
      <c r="H87" s="152">
        <f t="shared" si="11"/>
      </c>
      <c r="I87" s="179"/>
      <c r="J87" s="170"/>
      <c r="K87" s="170"/>
      <c r="L87" s="151">
        <f t="shared" si="12"/>
      </c>
      <c r="M87" s="152">
        <f t="shared" si="13"/>
      </c>
      <c r="O87" s="145"/>
      <c r="P87" s="150">
        <f t="shared" si="8"/>
      </c>
      <c r="Q87" s="150">
        <f t="shared" si="9"/>
      </c>
      <c r="R87" s="145"/>
    </row>
    <row r="88" spans="1:18" s="149" customFormat="1" ht="38.25" customHeight="1">
      <c r="A88" s="145"/>
      <c r="B88" s="166"/>
      <c r="C88" s="167"/>
      <c r="D88" s="171"/>
      <c r="E88" s="169"/>
      <c r="F88" s="170"/>
      <c r="G88" s="151">
        <f t="shared" si="10"/>
      </c>
      <c r="H88" s="152">
        <f t="shared" si="11"/>
      </c>
      <c r="I88" s="179"/>
      <c r="J88" s="170"/>
      <c r="K88" s="170"/>
      <c r="L88" s="151">
        <f t="shared" si="12"/>
      </c>
      <c r="M88" s="152">
        <f t="shared" si="13"/>
      </c>
      <c r="O88" s="145"/>
      <c r="P88" s="150">
        <f t="shared" si="8"/>
      </c>
      <c r="Q88" s="150">
        <f t="shared" si="9"/>
      </c>
      <c r="R88" s="145"/>
    </row>
    <row r="89" spans="1:18" s="149" customFormat="1" ht="38.25" customHeight="1">
      <c r="A89" s="145"/>
      <c r="B89" s="166"/>
      <c r="C89" s="167"/>
      <c r="D89" s="171"/>
      <c r="E89" s="169"/>
      <c r="F89" s="170"/>
      <c r="G89" s="151">
        <f t="shared" si="10"/>
      </c>
      <c r="H89" s="152">
        <f t="shared" si="11"/>
      </c>
      <c r="I89" s="179"/>
      <c r="J89" s="170"/>
      <c r="K89" s="170"/>
      <c r="L89" s="151">
        <f t="shared" si="12"/>
      </c>
      <c r="M89" s="152">
        <f t="shared" si="13"/>
      </c>
      <c r="O89" s="145"/>
      <c r="P89" s="150">
        <f t="shared" si="8"/>
      </c>
      <c r="Q89" s="150">
        <f t="shared" si="9"/>
      </c>
      <c r="R89" s="145"/>
    </row>
    <row r="90" spans="1:18" s="149" customFormat="1" ht="38.25" customHeight="1">
      <c r="A90" s="145"/>
      <c r="B90" s="166"/>
      <c r="C90" s="167"/>
      <c r="D90" s="171"/>
      <c r="E90" s="169"/>
      <c r="F90" s="170"/>
      <c r="G90" s="151">
        <f t="shared" si="10"/>
      </c>
      <c r="H90" s="152">
        <f t="shared" si="11"/>
      </c>
      <c r="I90" s="179"/>
      <c r="J90" s="170"/>
      <c r="K90" s="170"/>
      <c r="L90" s="151">
        <f t="shared" si="12"/>
      </c>
      <c r="M90" s="152">
        <f t="shared" si="13"/>
      </c>
      <c r="O90" s="145"/>
      <c r="P90" s="150">
        <f t="shared" si="8"/>
      </c>
      <c r="Q90" s="150">
        <f t="shared" si="9"/>
      </c>
      <c r="R90" s="145"/>
    </row>
    <row r="91" spans="1:18" s="149" customFormat="1" ht="38.25" customHeight="1">
      <c r="A91" s="145"/>
      <c r="B91" s="166"/>
      <c r="C91" s="167"/>
      <c r="D91" s="171"/>
      <c r="E91" s="169"/>
      <c r="F91" s="170"/>
      <c r="G91" s="151">
        <f t="shared" si="10"/>
      </c>
      <c r="H91" s="152">
        <f t="shared" si="11"/>
      </c>
      <c r="I91" s="179"/>
      <c r="J91" s="170"/>
      <c r="K91" s="170"/>
      <c r="L91" s="151">
        <f t="shared" si="12"/>
      </c>
      <c r="M91" s="152">
        <f t="shared" si="13"/>
      </c>
      <c r="O91" s="145"/>
      <c r="P91" s="150">
        <f t="shared" si="8"/>
      </c>
      <c r="Q91" s="150">
        <f t="shared" si="9"/>
      </c>
      <c r="R91" s="145"/>
    </row>
    <row r="92" spans="1:18" s="149" customFormat="1" ht="38.25" customHeight="1">
      <c r="A92" s="145"/>
      <c r="B92" s="166"/>
      <c r="C92" s="167"/>
      <c r="D92" s="171"/>
      <c r="E92" s="169"/>
      <c r="F92" s="170"/>
      <c r="G92" s="151">
        <f t="shared" si="10"/>
      </c>
      <c r="H92" s="152">
        <f t="shared" si="11"/>
      </c>
      <c r="I92" s="179"/>
      <c r="J92" s="170"/>
      <c r="K92" s="170"/>
      <c r="L92" s="151">
        <f t="shared" si="12"/>
      </c>
      <c r="M92" s="152">
        <f t="shared" si="13"/>
      </c>
      <c r="O92" s="145"/>
      <c r="P92" s="150">
        <f t="shared" si="8"/>
      </c>
      <c r="Q92" s="150">
        <f t="shared" si="9"/>
      </c>
      <c r="R92" s="145"/>
    </row>
    <row r="93" spans="1:18" s="149" customFormat="1" ht="38.25" customHeight="1">
      <c r="A93" s="145"/>
      <c r="B93" s="166"/>
      <c r="C93" s="167"/>
      <c r="D93" s="171"/>
      <c r="E93" s="169"/>
      <c r="F93" s="170"/>
      <c r="G93" s="151">
        <f t="shared" si="10"/>
      </c>
      <c r="H93" s="152">
        <f t="shared" si="11"/>
      </c>
      <c r="I93" s="179"/>
      <c r="J93" s="170"/>
      <c r="K93" s="170"/>
      <c r="L93" s="151">
        <f t="shared" si="12"/>
      </c>
      <c r="M93" s="152">
        <f t="shared" si="13"/>
      </c>
      <c r="O93" s="145"/>
      <c r="P93" s="150">
        <f t="shared" si="8"/>
      </c>
      <c r="Q93" s="150">
        <f t="shared" si="9"/>
      </c>
      <c r="R93" s="145"/>
    </row>
    <row r="94" spans="1:18" s="149" customFormat="1" ht="38.25" customHeight="1">
      <c r="A94" s="145"/>
      <c r="B94" s="166"/>
      <c r="C94" s="167"/>
      <c r="D94" s="171"/>
      <c r="E94" s="169"/>
      <c r="F94" s="170"/>
      <c r="G94" s="151">
        <f t="shared" si="10"/>
      </c>
      <c r="H94" s="152">
        <f t="shared" si="11"/>
      </c>
      <c r="I94" s="179"/>
      <c r="J94" s="170"/>
      <c r="K94" s="170"/>
      <c r="L94" s="151">
        <f t="shared" si="12"/>
      </c>
      <c r="M94" s="152">
        <f t="shared" si="13"/>
      </c>
      <c r="O94" s="145"/>
      <c r="P94" s="150">
        <f t="shared" si="8"/>
      </c>
      <c r="Q94" s="150">
        <f t="shared" si="9"/>
      </c>
      <c r="R94" s="145"/>
    </row>
    <row r="95" spans="1:18" s="149" customFormat="1" ht="38.25" customHeight="1">
      <c r="A95" s="145"/>
      <c r="B95" s="166"/>
      <c r="C95" s="167"/>
      <c r="D95" s="171"/>
      <c r="E95" s="169"/>
      <c r="F95" s="170"/>
      <c r="G95" s="151">
        <f t="shared" si="10"/>
      </c>
      <c r="H95" s="152">
        <f t="shared" si="11"/>
      </c>
      <c r="I95" s="179"/>
      <c r="J95" s="170"/>
      <c r="K95" s="170"/>
      <c r="L95" s="151">
        <f t="shared" si="12"/>
      </c>
      <c r="M95" s="152">
        <f t="shared" si="13"/>
      </c>
      <c r="O95" s="145"/>
      <c r="P95" s="150">
        <f t="shared" si="8"/>
      </c>
      <c r="Q95" s="150">
        <f t="shared" si="9"/>
      </c>
      <c r="R95" s="145"/>
    </row>
    <row r="96" spans="1:18" s="149" customFormat="1" ht="38.25" customHeight="1">
      <c r="A96" s="145"/>
      <c r="B96" s="166"/>
      <c r="C96" s="172"/>
      <c r="D96" s="171"/>
      <c r="E96" s="169"/>
      <c r="F96" s="170"/>
      <c r="G96" s="151">
        <f t="shared" si="10"/>
      </c>
      <c r="H96" s="152">
        <f t="shared" si="11"/>
      </c>
      <c r="I96" s="179"/>
      <c r="J96" s="170"/>
      <c r="K96" s="170"/>
      <c r="L96" s="151">
        <f t="shared" si="12"/>
      </c>
      <c r="M96" s="152">
        <f t="shared" si="13"/>
      </c>
      <c r="O96" s="145"/>
      <c r="P96" s="150">
        <f t="shared" si="8"/>
      </c>
      <c r="Q96" s="150">
        <f t="shared" si="9"/>
      </c>
      <c r="R96" s="145"/>
    </row>
    <row r="97" spans="1:18" s="149" customFormat="1" ht="38.25" customHeight="1">
      <c r="A97" s="145"/>
      <c r="B97" s="166"/>
      <c r="C97" s="172"/>
      <c r="D97" s="171"/>
      <c r="E97" s="169"/>
      <c r="F97" s="170"/>
      <c r="G97" s="151">
        <f t="shared" si="10"/>
      </c>
      <c r="H97" s="152">
        <f t="shared" si="11"/>
      </c>
      <c r="I97" s="179"/>
      <c r="J97" s="170"/>
      <c r="K97" s="170"/>
      <c r="L97" s="151">
        <f t="shared" si="12"/>
      </c>
      <c r="M97" s="152">
        <f t="shared" si="13"/>
      </c>
      <c r="O97" s="145"/>
      <c r="P97" s="150">
        <f t="shared" si="8"/>
      </c>
      <c r="Q97" s="150">
        <f t="shared" si="9"/>
      </c>
      <c r="R97" s="145"/>
    </row>
    <row r="98" spans="1:18" s="149" customFormat="1" ht="38.25" customHeight="1">
      <c r="A98" s="145"/>
      <c r="B98" s="166"/>
      <c r="C98" s="172"/>
      <c r="D98" s="171"/>
      <c r="E98" s="169"/>
      <c r="F98" s="170"/>
      <c r="G98" s="151">
        <f t="shared" si="10"/>
      </c>
      <c r="H98" s="152">
        <f t="shared" si="11"/>
      </c>
      <c r="I98" s="179"/>
      <c r="J98" s="170"/>
      <c r="K98" s="170"/>
      <c r="L98" s="151">
        <f t="shared" si="12"/>
      </c>
      <c r="M98" s="152">
        <f t="shared" si="13"/>
      </c>
      <c r="O98" s="145"/>
      <c r="P98" s="150">
        <f t="shared" si="8"/>
      </c>
      <c r="Q98" s="150">
        <f t="shared" si="9"/>
      </c>
      <c r="R98" s="145"/>
    </row>
    <row r="99" spans="1:18" s="149" customFormat="1" ht="38.25" customHeight="1">
      <c r="A99" s="145"/>
      <c r="B99" s="166"/>
      <c r="C99" s="172"/>
      <c r="D99" s="171"/>
      <c r="E99" s="169"/>
      <c r="F99" s="170"/>
      <c r="G99" s="151">
        <f t="shared" si="10"/>
      </c>
      <c r="H99" s="152">
        <f t="shared" si="11"/>
      </c>
      <c r="I99" s="179"/>
      <c r="J99" s="170"/>
      <c r="K99" s="170"/>
      <c r="L99" s="151">
        <f t="shared" si="12"/>
      </c>
      <c r="M99" s="152">
        <f t="shared" si="13"/>
      </c>
      <c r="O99" s="145"/>
      <c r="P99" s="150">
        <f t="shared" si="8"/>
      </c>
      <c r="Q99" s="150">
        <f t="shared" si="9"/>
      </c>
      <c r="R99" s="145"/>
    </row>
    <row r="100" spans="1:18" s="149" customFormat="1" ht="38.25" customHeight="1">
      <c r="A100" s="145"/>
      <c r="B100" s="166"/>
      <c r="C100" s="172"/>
      <c r="D100" s="171"/>
      <c r="E100" s="169"/>
      <c r="F100" s="170"/>
      <c r="G100" s="151">
        <f t="shared" si="10"/>
      </c>
      <c r="H100" s="152">
        <f t="shared" si="11"/>
      </c>
      <c r="I100" s="179"/>
      <c r="J100" s="170"/>
      <c r="K100" s="170"/>
      <c r="L100" s="151">
        <f t="shared" si="12"/>
      </c>
      <c r="M100" s="152">
        <f t="shared" si="13"/>
      </c>
      <c r="O100" s="145"/>
      <c r="P100" s="150">
        <f t="shared" si="8"/>
      </c>
      <c r="Q100" s="150">
        <f t="shared" si="9"/>
      </c>
      <c r="R100" s="145"/>
    </row>
    <row r="101" spans="1:18" s="149" customFormat="1" ht="38.25" customHeight="1">
      <c r="A101" s="145"/>
      <c r="B101" s="166"/>
      <c r="C101" s="172"/>
      <c r="D101" s="171"/>
      <c r="E101" s="169"/>
      <c r="F101" s="170"/>
      <c r="G101" s="151">
        <f t="shared" si="10"/>
      </c>
      <c r="H101" s="152">
        <f t="shared" si="11"/>
      </c>
      <c r="I101" s="179"/>
      <c r="J101" s="170"/>
      <c r="K101" s="170"/>
      <c r="L101" s="151">
        <f t="shared" si="12"/>
      </c>
      <c r="M101" s="152">
        <f t="shared" si="13"/>
      </c>
      <c r="O101" s="145"/>
      <c r="P101" s="150">
        <f t="shared" si="8"/>
      </c>
      <c r="Q101" s="150">
        <f t="shared" si="9"/>
      </c>
      <c r="R101" s="145"/>
    </row>
    <row r="102" spans="1:18" s="149" customFormat="1" ht="38.25" customHeight="1">
      <c r="A102" s="145"/>
      <c r="B102" s="166"/>
      <c r="C102" s="172"/>
      <c r="D102" s="171"/>
      <c r="E102" s="169"/>
      <c r="F102" s="170"/>
      <c r="G102" s="151">
        <f t="shared" si="10"/>
      </c>
      <c r="H102" s="152">
        <f t="shared" si="11"/>
      </c>
      <c r="I102" s="179"/>
      <c r="J102" s="170"/>
      <c r="K102" s="170"/>
      <c r="L102" s="151">
        <f t="shared" si="12"/>
      </c>
      <c r="M102" s="152">
        <f t="shared" si="13"/>
      </c>
      <c r="O102" s="145"/>
      <c r="P102" s="150">
        <f t="shared" si="8"/>
      </c>
      <c r="Q102" s="150">
        <f t="shared" si="9"/>
      </c>
      <c r="R102" s="145"/>
    </row>
    <row r="103" spans="1:18" s="149" customFormat="1" ht="38.25" customHeight="1" thickBot="1">
      <c r="A103" s="145"/>
      <c r="B103" s="173"/>
      <c r="C103" s="174"/>
      <c r="D103" s="175"/>
      <c r="E103" s="176"/>
      <c r="F103" s="177"/>
      <c r="G103" s="159">
        <f t="shared" si="10"/>
      </c>
      <c r="H103" s="160">
        <f t="shared" si="11"/>
      </c>
      <c r="I103" s="180"/>
      <c r="J103" s="177"/>
      <c r="K103" s="177"/>
      <c r="L103" s="159">
        <f t="shared" si="12"/>
      </c>
      <c r="M103" s="160">
        <f t="shared" si="13"/>
      </c>
      <c r="O103" s="145"/>
      <c r="P103" s="150">
        <f t="shared" si="8"/>
      </c>
      <c r="Q103" s="150">
        <f t="shared" si="9"/>
      </c>
      <c r="R103" s="145"/>
    </row>
  </sheetData>
  <sheetProtection sheet="1" objects="1" scenarios="1" formatCells="0" formatColumns="0" formatRows="0"/>
  <mergeCells count="7">
    <mergeCell ref="B2:B3"/>
    <mergeCell ref="C2:C3"/>
    <mergeCell ref="D2:D3"/>
    <mergeCell ref="E2:H2"/>
    <mergeCell ref="I2:M2"/>
    <mergeCell ref="G3:H3"/>
    <mergeCell ref="L3:M3"/>
  </mergeCells>
  <conditionalFormatting sqref="G4:H6 G62:H102">
    <cfRule type="expression" priority="34" dxfId="2" stopIfTrue="1">
      <formula>$P4=0</formula>
    </cfRule>
    <cfRule type="expression" priority="35" dxfId="1" stopIfTrue="1">
      <formula>$P4=1</formula>
    </cfRule>
    <cfRule type="expression" priority="36" dxfId="0" stopIfTrue="1">
      <formula>$P4=2</formula>
    </cfRule>
  </conditionalFormatting>
  <conditionalFormatting sqref="L4:M6 L62:M102">
    <cfRule type="expression" priority="31" dxfId="2" stopIfTrue="1">
      <formula>$Q4=0</formula>
    </cfRule>
    <cfRule type="expression" priority="32" dxfId="1" stopIfTrue="1">
      <formula>$Q4=1</formula>
    </cfRule>
    <cfRule type="expression" priority="33" dxfId="0" stopIfTrue="1">
      <formula>$Q4=2</formula>
    </cfRule>
  </conditionalFormatting>
  <conditionalFormatting sqref="G103:H103">
    <cfRule type="expression" priority="28" dxfId="2" stopIfTrue="1">
      <formula>$P103=0</formula>
    </cfRule>
    <cfRule type="expression" priority="29" dxfId="1" stopIfTrue="1">
      <formula>$P103=1</formula>
    </cfRule>
    <cfRule type="expression" priority="30" dxfId="0" stopIfTrue="1">
      <formula>$P103=2</formula>
    </cfRule>
  </conditionalFormatting>
  <conditionalFormatting sqref="L103:M103">
    <cfRule type="expression" priority="25" dxfId="2" stopIfTrue="1">
      <formula>$Q103=0</formula>
    </cfRule>
    <cfRule type="expression" priority="26" dxfId="1" stopIfTrue="1">
      <formula>$Q103=1</formula>
    </cfRule>
    <cfRule type="expression" priority="27" dxfId="0" stopIfTrue="1">
      <formula>$Q103=2</formula>
    </cfRule>
  </conditionalFormatting>
  <conditionalFormatting sqref="G7:H60">
    <cfRule type="expression" priority="10" dxfId="2" stopIfTrue="1">
      <formula>$P7=0</formula>
    </cfRule>
    <cfRule type="expression" priority="11" dxfId="1" stopIfTrue="1">
      <formula>$P7=1</formula>
    </cfRule>
    <cfRule type="expression" priority="12" dxfId="0" stopIfTrue="1">
      <formula>$P7=2</formula>
    </cfRule>
  </conditionalFormatting>
  <conditionalFormatting sqref="L7:M60">
    <cfRule type="expression" priority="7" dxfId="2" stopIfTrue="1">
      <formula>$Q7=0</formula>
    </cfRule>
    <cfRule type="expression" priority="8" dxfId="1" stopIfTrue="1">
      <formula>$Q7=1</formula>
    </cfRule>
    <cfRule type="expression" priority="9" dxfId="0" stopIfTrue="1">
      <formula>$Q7=2</formula>
    </cfRule>
  </conditionalFormatting>
  <conditionalFormatting sqref="G61:H61">
    <cfRule type="expression" priority="4" dxfId="2" stopIfTrue="1">
      <formula>$P61=0</formula>
    </cfRule>
    <cfRule type="expression" priority="5" dxfId="1" stopIfTrue="1">
      <formula>$P61=1</formula>
    </cfRule>
    <cfRule type="expression" priority="6" dxfId="0" stopIfTrue="1">
      <formula>$P61=2</formula>
    </cfRule>
  </conditionalFormatting>
  <conditionalFormatting sqref="L61:M61">
    <cfRule type="expression" priority="1" dxfId="2" stopIfTrue="1">
      <formula>$Q61=0</formula>
    </cfRule>
    <cfRule type="expression" priority="2" dxfId="1" stopIfTrue="1">
      <formula>$Q61=1</formula>
    </cfRule>
    <cfRule type="expression" priority="3" dxfId="0" stopIfTrue="1">
      <formula>$Q61=2</formula>
    </cfRule>
  </conditionalFormatting>
  <dataValidations count="1">
    <dataValidation type="list" allowBlank="1" showInputMessage="1" showErrorMessage="1" sqref="E4:F103 J4:K103">
      <formula1>EUConst_ListLevels</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codeName="Tabelle5">
    <tabColor indexed="12"/>
    <pageSetUpPr fitToPage="1"/>
  </sheetPr>
  <dimension ref="A2:F5"/>
  <sheetViews>
    <sheetView zoomScalePageLayoutView="0" workbookViewId="0" topLeftCell="A1">
      <selection activeCell="A4" sqref="A4"/>
    </sheetView>
  </sheetViews>
  <sheetFormatPr defaultColWidth="12.7109375" defaultRowHeight="15"/>
  <cols>
    <col min="1" max="1" width="23.28125" style="97" customWidth="1"/>
    <col min="2" max="16384" width="12.7109375" style="97" customWidth="1"/>
  </cols>
  <sheetData>
    <row r="2" ht="23.25">
      <c r="A2" s="96" t="s">
        <v>71</v>
      </c>
    </row>
    <row r="4" spans="1:3" ht="12.75">
      <c r="A4" s="98" t="s">
        <v>265</v>
      </c>
      <c r="B4" s="98" t="str">
        <f>Translations!$B$88</f>
        <v>Occurences</v>
      </c>
      <c r="C4" s="98" t="str">
        <f>Translations!$B$79</f>
        <v>Probability</v>
      </c>
    </row>
    <row r="5" spans="1:6" ht="12.75">
      <c r="A5" s="98" t="s">
        <v>268</v>
      </c>
      <c r="B5" s="99">
        <v>1</v>
      </c>
      <c r="C5" s="99">
        <v>2</v>
      </c>
      <c r="D5" s="99">
        <v>3</v>
      </c>
      <c r="E5" s="99">
        <v>4</v>
      </c>
      <c r="F5" s="99">
        <v>5</v>
      </c>
    </row>
  </sheetData>
  <sheetProtection sheet="1" objects="1" scenarios="1" formatCells="0" formatColumns="0" formatRows="0"/>
  <printOptions/>
  <pageMargins left="0.7086614173228347" right="0.7086614173228347" top="0.7874015748031497" bottom="0.7874015748031497" header="0.31496062992125984" footer="0.31496062992125984"/>
  <pageSetup fitToHeight="10" fitToWidth="3" horizontalDpi="600" verticalDpi="600" orientation="portrait" paperSize="9" scale="46"/>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codeName="Tabelle6">
    <tabColor theme="3"/>
  </sheetPr>
  <dimension ref="A2:K2"/>
  <sheetViews>
    <sheetView zoomScale="70" zoomScaleNormal="70" zoomScalePageLayoutView="0" workbookViewId="0" topLeftCell="A1">
      <pane xSplit="1" topLeftCell="B1" activePane="topRight" state="frozen"/>
      <selection pane="topLeft" activeCell="A5" sqref="A5"/>
      <selection pane="topRight" activeCell="A1" sqref="A1:IV16384"/>
    </sheetView>
  </sheetViews>
  <sheetFormatPr defaultColWidth="11.421875" defaultRowHeight="15"/>
  <cols>
    <col min="1" max="1" width="32.28125" style="36" customWidth="1"/>
    <col min="2" max="2" width="18.8515625" style="36" customWidth="1"/>
    <col min="3" max="47" width="12.7109375" style="36" customWidth="1"/>
    <col min="48" max="16384" width="11.421875" style="36" customWidth="1"/>
  </cols>
  <sheetData>
    <row r="2" spans="1:11" ht="23.25">
      <c r="A2" s="35" t="s">
        <v>72</v>
      </c>
      <c r="B2" s="35"/>
      <c r="C2" s="35"/>
      <c r="J2" s="35"/>
      <c r="K2" s="35"/>
    </row>
  </sheetData>
  <sheetProtection sheet="1" objects="1" scenarios="1" formatCells="0" formatColumns="0" formatRows="0"/>
  <printOptions/>
  <pageMargins left="0.7" right="0.7" top="0.787401575" bottom="0.787401575" header="0.3" footer="0.3"/>
  <pageSetup horizontalDpi="600" verticalDpi="600" orientation="portrait" paperSize="9"/>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codeName="Tabelle7">
    <tabColor indexed="12"/>
  </sheetPr>
  <dimension ref="A1:D158"/>
  <sheetViews>
    <sheetView zoomScale="115" zoomScaleNormal="115" zoomScalePageLayoutView="0" workbookViewId="0" topLeftCell="A39">
      <selection activeCell="B44" sqref="B44"/>
    </sheetView>
  </sheetViews>
  <sheetFormatPr defaultColWidth="11.421875" defaultRowHeight="15"/>
  <cols>
    <col min="1" max="1" width="8.28125" style="39" customWidth="1"/>
    <col min="2" max="2" width="68.57421875" style="45" customWidth="1"/>
    <col min="3" max="3" width="70.7109375" style="39" customWidth="1"/>
    <col min="4" max="5" width="12.7109375" style="39" customWidth="1"/>
    <col min="6" max="16384" width="11.421875" style="39" customWidth="1"/>
  </cols>
  <sheetData>
    <row r="1" spans="1:3" ht="15">
      <c r="A1" s="37" t="s">
        <v>73</v>
      </c>
      <c r="B1" s="38" t="s">
        <v>74</v>
      </c>
      <c r="C1" s="37" t="s">
        <v>75</v>
      </c>
    </row>
    <row r="2" spans="1:2" ht="13.5" thickBot="1">
      <c r="A2" s="40">
        <v>1</v>
      </c>
      <c r="B2" s="41" t="s">
        <v>76</v>
      </c>
    </row>
    <row r="3" spans="1:2" ht="12.75">
      <c r="A3" s="40">
        <f aca="true" t="shared" si="0" ref="A3:A66">A2+1</f>
        <v>2</v>
      </c>
      <c r="B3" s="42" t="s">
        <v>77</v>
      </c>
    </row>
    <row r="4" spans="1:2" ht="12.75">
      <c r="A4" s="40">
        <f t="shared" si="0"/>
        <v>3</v>
      </c>
      <c r="B4" s="43" t="s">
        <v>78</v>
      </c>
    </row>
    <row r="5" spans="1:2" ht="12.75">
      <c r="A5" s="40">
        <f t="shared" si="0"/>
        <v>4</v>
      </c>
      <c r="B5" s="43" t="s">
        <v>79</v>
      </c>
    </row>
    <row r="6" spans="1:2" ht="13.5" thickBot="1">
      <c r="A6" s="40">
        <f t="shared" si="0"/>
        <v>5</v>
      </c>
      <c r="B6" s="44" t="s">
        <v>80</v>
      </c>
    </row>
    <row r="7" spans="1:2" ht="18">
      <c r="A7" s="40">
        <f t="shared" si="0"/>
        <v>6</v>
      </c>
      <c r="B7" s="46" t="s">
        <v>81</v>
      </c>
    </row>
    <row r="8" spans="1:2" ht="12.75">
      <c r="A8" s="40">
        <f t="shared" si="0"/>
        <v>7</v>
      </c>
      <c r="B8" s="47" t="s">
        <v>82</v>
      </c>
    </row>
    <row r="9" spans="1:2" ht="38.25">
      <c r="A9" s="40">
        <f t="shared" si="0"/>
        <v>8</v>
      </c>
      <c r="B9" s="45" t="s">
        <v>83</v>
      </c>
    </row>
    <row r="10" spans="1:2" ht="51">
      <c r="A10" s="40">
        <f t="shared" si="0"/>
        <v>9</v>
      </c>
      <c r="B10" s="47" t="s">
        <v>84</v>
      </c>
    </row>
    <row r="11" spans="1:2" ht="38.25">
      <c r="A11" s="40">
        <f t="shared" si="0"/>
        <v>10</v>
      </c>
      <c r="B11" s="45" t="s">
        <v>85</v>
      </c>
    </row>
    <row r="12" spans="1:2" ht="25.5">
      <c r="A12" s="40">
        <f t="shared" si="0"/>
        <v>11</v>
      </c>
      <c r="B12" s="47" t="s">
        <v>86</v>
      </c>
    </row>
    <row r="13" spans="1:2" ht="12.75">
      <c r="A13" s="40">
        <f t="shared" si="0"/>
        <v>12</v>
      </c>
      <c r="B13" s="45" t="s">
        <v>87</v>
      </c>
    </row>
    <row r="14" spans="1:2" ht="15">
      <c r="A14" s="40">
        <f t="shared" si="0"/>
        <v>13</v>
      </c>
      <c r="B14" s="13" t="s">
        <v>88</v>
      </c>
    </row>
    <row r="15" spans="1:2" ht="12.75">
      <c r="A15" s="40">
        <f t="shared" si="0"/>
        <v>14</v>
      </c>
      <c r="B15" s="48" t="s">
        <v>89</v>
      </c>
    </row>
    <row r="16" spans="1:2" ht="12.75">
      <c r="A16" s="40">
        <f t="shared" si="0"/>
        <v>15</v>
      </c>
      <c r="B16" s="49" t="s">
        <v>90</v>
      </c>
    </row>
    <row r="17" spans="1:2" ht="12.75">
      <c r="A17" s="40">
        <f t="shared" si="0"/>
        <v>16</v>
      </c>
      <c r="B17" s="45" t="s">
        <v>91</v>
      </c>
    </row>
    <row r="18" spans="1:2" ht="12.75">
      <c r="A18" s="40">
        <f t="shared" si="0"/>
        <v>17</v>
      </c>
      <c r="B18" s="49" t="s">
        <v>92</v>
      </c>
    </row>
    <row r="19" spans="1:2" ht="12.75">
      <c r="A19" s="40">
        <f t="shared" si="0"/>
        <v>18</v>
      </c>
      <c r="B19" s="50" t="s">
        <v>93</v>
      </c>
    </row>
    <row r="20" spans="1:2" ht="12.75">
      <c r="A20" s="40">
        <f t="shared" si="0"/>
        <v>19</v>
      </c>
      <c r="B20" s="49" t="s">
        <v>94</v>
      </c>
    </row>
    <row r="21" spans="1:2" ht="12.75">
      <c r="A21" s="40">
        <f t="shared" si="0"/>
        <v>20</v>
      </c>
      <c r="B21" s="48" t="s">
        <v>95</v>
      </c>
    </row>
    <row r="22" spans="1:2" ht="12.75">
      <c r="A22" s="40">
        <f t="shared" si="0"/>
        <v>21</v>
      </c>
      <c r="B22" s="51" t="s">
        <v>96</v>
      </c>
    </row>
    <row r="23" spans="1:2" ht="12.75">
      <c r="A23" s="40">
        <f t="shared" si="0"/>
        <v>22</v>
      </c>
      <c r="B23" s="48" t="s">
        <v>97</v>
      </c>
    </row>
    <row r="24" spans="1:2" ht="12.75">
      <c r="A24" s="40">
        <f t="shared" si="0"/>
        <v>23</v>
      </c>
      <c r="B24" s="51" t="s">
        <v>98</v>
      </c>
    </row>
    <row r="25" spans="1:2" ht="15.75">
      <c r="A25" s="40">
        <f t="shared" si="0"/>
        <v>24</v>
      </c>
      <c r="B25" s="20" t="s">
        <v>99</v>
      </c>
    </row>
    <row r="26" spans="1:2" ht="12.75">
      <c r="A26" s="40">
        <f t="shared" si="0"/>
        <v>25</v>
      </c>
      <c r="B26" s="52" t="s">
        <v>100</v>
      </c>
    </row>
    <row r="27" spans="1:2" ht="12.75">
      <c r="A27" s="40">
        <f t="shared" si="0"/>
        <v>26</v>
      </c>
      <c r="B27" s="95" t="s">
        <v>101</v>
      </c>
    </row>
    <row r="28" spans="1:2" ht="25.5">
      <c r="A28" s="40">
        <f t="shared" si="0"/>
        <v>27</v>
      </c>
      <c r="B28" s="47" t="s">
        <v>102</v>
      </c>
    </row>
    <row r="29" spans="1:2" ht="12.75">
      <c r="A29" s="40">
        <f t="shared" si="0"/>
        <v>28</v>
      </c>
      <c r="B29" s="53" t="s">
        <v>103</v>
      </c>
    </row>
    <row r="30" spans="1:2" ht="25.5">
      <c r="A30" s="40">
        <f t="shared" si="0"/>
        <v>29</v>
      </c>
      <c r="B30" s="47" t="s">
        <v>104</v>
      </c>
    </row>
    <row r="31" spans="1:2" ht="12.75">
      <c r="A31" s="40">
        <f t="shared" si="0"/>
        <v>30</v>
      </c>
      <c r="B31" s="54" t="s">
        <v>105</v>
      </c>
    </row>
    <row r="32" spans="1:2" ht="25.5">
      <c r="A32" s="40">
        <f t="shared" si="0"/>
        <v>31</v>
      </c>
      <c r="B32" s="54" t="s">
        <v>106</v>
      </c>
    </row>
    <row r="33" spans="1:2" ht="25.5">
      <c r="A33" s="40">
        <f t="shared" si="0"/>
        <v>32</v>
      </c>
      <c r="B33" s="54" t="s">
        <v>107</v>
      </c>
    </row>
    <row r="34" spans="1:2" ht="25.5">
      <c r="A34" s="40">
        <f t="shared" si="0"/>
        <v>33</v>
      </c>
      <c r="B34" s="47" t="s">
        <v>108</v>
      </c>
    </row>
    <row r="35" spans="1:2" ht="12.75">
      <c r="A35" s="40">
        <f t="shared" si="0"/>
        <v>34</v>
      </c>
      <c r="B35" s="47" t="s">
        <v>109</v>
      </c>
    </row>
    <row r="36" spans="1:2" ht="76.5">
      <c r="A36" s="40">
        <f t="shared" si="0"/>
        <v>35</v>
      </c>
      <c r="B36" s="22" t="s">
        <v>110</v>
      </c>
    </row>
    <row r="37" spans="1:2" ht="63.75">
      <c r="A37" s="40">
        <f t="shared" si="0"/>
        <v>36</v>
      </c>
      <c r="B37" s="55" t="s">
        <v>111</v>
      </c>
    </row>
    <row r="38" spans="1:2" ht="90" thickBot="1">
      <c r="A38" s="40">
        <f t="shared" si="0"/>
        <v>37</v>
      </c>
      <c r="B38" s="22" t="s">
        <v>112</v>
      </c>
    </row>
    <row r="39" spans="1:2" ht="128.25" thickBot="1">
      <c r="A39" s="40">
        <f t="shared" si="0"/>
        <v>38</v>
      </c>
      <c r="B39" s="56" t="s">
        <v>113</v>
      </c>
    </row>
    <row r="40" spans="1:2" ht="15.75">
      <c r="A40" s="40">
        <f t="shared" si="0"/>
        <v>39</v>
      </c>
      <c r="B40" s="20" t="s">
        <v>114</v>
      </c>
    </row>
    <row r="41" spans="1:4" ht="89.25">
      <c r="A41" s="40">
        <f t="shared" si="0"/>
        <v>40</v>
      </c>
      <c r="B41" s="47" t="s">
        <v>288</v>
      </c>
      <c r="D41" s="57"/>
    </row>
    <row r="42" spans="1:4" ht="51">
      <c r="A42" s="40">
        <f t="shared" si="0"/>
        <v>41</v>
      </c>
      <c r="B42" s="58" t="s">
        <v>324</v>
      </c>
      <c r="D42" s="57"/>
    </row>
    <row r="43" spans="1:4" ht="72">
      <c r="A43" s="40">
        <f t="shared" si="0"/>
        <v>42</v>
      </c>
      <c r="B43" s="12" t="s">
        <v>325</v>
      </c>
      <c r="D43" s="57"/>
    </row>
    <row r="44" spans="1:4" ht="25.5">
      <c r="A44" s="40">
        <f t="shared" si="0"/>
        <v>43</v>
      </c>
      <c r="B44" s="8" t="s">
        <v>115</v>
      </c>
      <c r="D44" s="57"/>
    </row>
    <row r="45" spans="1:4" ht="63.75">
      <c r="A45" s="40">
        <f t="shared" si="0"/>
        <v>44</v>
      </c>
      <c r="B45" s="58" t="s">
        <v>286</v>
      </c>
      <c r="D45" s="57"/>
    </row>
    <row r="46" spans="1:4" ht="38.25">
      <c r="A46" s="40">
        <f t="shared" si="0"/>
        <v>45</v>
      </c>
      <c r="B46" s="58" t="s">
        <v>285</v>
      </c>
      <c r="D46" s="57"/>
    </row>
    <row r="47" spans="1:4" ht="12.75">
      <c r="A47" s="40">
        <f t="shared" si="0"/>
        <v>46</v>
      </c>
      <c r="B47" s="190" t="s">
        <v>33</v>
      </c>
      <c r="D47" s="57"/>
    </row>
    <row r="48" spans="1:4" ht="12.75">
      <c r="A48" s="40">
        <f t="shared" si="0"/>
        <v>47</v>
      </c>
      <c r="B48" s="190" t="s">
        <v>20</v>
      </c>
      <c r="D48" s="57"/>
    </row>
    <row r="49" spans="1:4" ht="22.5">
      <c r="A49" s="40">
        <f t="shared" si="0"/>
        <v>48</v>
      </c>
      <c r="B49" s="184" t="s">
        <v>290</v>
      </c>
      <c r="D49" s="57"/>
    </row>
    <row r="50" spans="1:4" ht="12.75">
      <c r="A50" s="40">
        <f t="shared" si="0"/>
        <v>49</v>
      </c>
      <c r="B50" s="190" t="s">
        <v>34</v>
      </c>
      <c r="D50" s="57"/>
    </row>
    <row r="51" spans="1:4" ht="12.75">
      <c r="A51" s="40">
        <f t="shared" si="0"/>
        <v>50</v>
      </c>
      <c r="B51" s="190" t="s">
        <v>32</v>
      </c>
      <c r="D51" s="57"/>
    </row>
    <row r="52" spans="1:4" ht="33.75">
      <c r="A52" s="40">
        <f t="shared" si="0"/>
        <v>51</v>
      </c>
      <c r="B52" s="184" t="s">
        <v>291</v>
      </c>
      <c r="D52" s="57"/>
    </row>
    <row r="53" spans="1:4" ht="12.75">
      <c r="A53" s="40">
        <f t="shared" si="0"/>
        <v>52</v>
      </c>
      <c r="B53" s="192" t="s">
        <v>273</v>
      </c>
      <c r="D53" s="57"/>
    </row>
    <row r="54" spans="1:4" ht="12.75">
      <c r="A54" s="40">
        <f t="shared" si="0"/>
        <v>53</v>
      </c>
      <c r="B54" s="193" t="s">
        <v>269</v>
      </c>
      <c r="D54" s="57"/>
    </row>
    <row r="55" spans="1:4" ht="12.75">
      <c r="A55" s="40">
        <f t="shared" si="0"/>
        <v>54</v>
      </c>
      <c r="B55" s="190" t="s">
        <v>35</v>
      </c>
      <c r="D55" s="57"/>
    </row>
    <row r="56" spans="1:4" ht="12.75">
      <c r="A56" s="40">
        <f t="shared" si="0"/>
        <v>55</v>
      </c>
      <c r="B56" s="190" t="s">
        <v>31</v>
      </c>
      <c r="D56" s="57"/>
    </row>
    <row r="57" spans="1:4" ht="22.5">
      <c r="A57" s="40">
        <f t="shared" si="0"/>
        <v>56</v>
      </c>
      <c r="B57" s="184" t="s">
        <v>277</v>
      </c>
      <c r="D57" s="57"/>
    </row>
    <row r="58" spans="1:4" ht="12.75">
      <c r="A58" s="40">
        <f t="shared" si="0"/>
        <v>57</v>
      </c>
      <c r="B58" s="186" t="s">
        <v>292</v>
      </c>
      <c r="D58" s="57"/>
    </row>
    <row r="59" spans="1:4" ht="22.5">
      <c r="A59" s="40">
        <f t="shared" si="0"/>
        <v>58</v>
      </c>
      <c r="B59" s="186" t="s">
        <v>278</v>
      </c>
      <c r="D59" s="57"/>
    </row>
    <row r="60" spans="1:4" ht="12.75">
      <c r="A60" s="40">
        <f t="shared" si="0"/>
        <v>59</v>
      </c>
      <c r="B60" s="190" t="s">
        <v>279</v>
      </c>
      <c r="D60" s="57"/>
    </row>
    <row r="61" spans="1:4" ht="45">
      <c r="A61" s="40">
        <f t="shared" si="0"/>
        <v>60</v>
      </c>
      <c r="B61" s="184" t="s">
        <v>293</v>
      </c>
      <c r="D61" s="57"/>
    </row>
    <row r="62" spans="1:4" ht="12.75">
      <c r="A62" s="40">
        <f t="shared" si="0"/>
        <v>61</v>
      </c>
      <c r="B62" s="194" t="s">
        <v>271</v>
      </c>
      <c r="D62" s="57"/>
    </row>
    <row r="63" spans="1:4" ht="12.75">
      <c r="A63" s="40">
        <f t="shared" si="0"/>
        <v>62</v>
      </c>
      <c r="B63" s="195" t="s">
        <v>270</v>
      </c>
      <c r="D63" s="57"/>
    </row>
    <row r="64" spans="1:4" ht="12.75">
      <c r="A64" s="40">
        <f t="shared" si="0"/>
        <v>63</v>
      </c>
      <c r="B64" s="190" t="s">
        <v>36</v>
      </c>
      <c r="D64" s="57"/>
    </row>
    <row r="65" spans="1:4" ht="12.75">
      <c r="A65" s="40">
        <f t="shared" si="0"/>
        <v>64</v>
      </c>
      <c r="B65" s="190" t="s">
        <v>294</v>
      </c>
      <c r="D65" s="57"/>
    </row>
    <row r="66" spans="1:4" ht="22.5">
      <c r="A66" s="40">
        <f t="shared" si="0"/>
        <v>65</v>
      </c>
      <c r="B66" s="184" t="s">
        <v>295</v>
      </c>
      <c r="D66" s="57"/>
    </row>
    <row r="67" spans="1:4" ht="22.5">
      <c r="A67" s="40">
        <f aca="true" t="shared" si="1" ref="A67:A130">A66+1</f>
        <v>66</v>
      </c>
      <c r="B67" s="184" t="s">
        <v>296</v>
      </c>
      <c r="D67" s="57"/>
    </row>
    <row r="68" spans="1:4" ht="22.5">
      <c r="A68" s="40">
        <f t="shared" si="1"/>
        <v>67</v>
      </c>
      <c r="B68" s="186" t="s">
        <v>283</v>
      </c>
      <c r="D68" s="57"/>
    </row>
    <row r="69" spans="1:4" ht="22.5">
      <c r="A69" s="40">
        <f t="shared" si="1"/>
        <v>68</v>
      </c>
      <c r="B69" s="186" t="s">
        <v>284</v>
      </c>
      <c r="D69" s="57"/>
    </row>
    <row r="70" spans="1:4" ht="12.75">
      <c r="A70" s="40">
        <f t="shared" si="1"/>
        <v>69</v>
      </c>
      <c r="B70" s="190" t="s">
        <v>274</v>
      </c>
      <c r="D70" s="57"/>
    </row>
    <row r="71" spans="1:4" ht="12.75">
      <c r="A71" s="40">
        <f t="shared" si="1"/>
        <v>70</v>
      </c>
      <c r="B71" s="190" t="s">
        <v>275</v>
      </c>
      <c r="D71" s="57"/>
    </row>
    <row r="72" spans="1:4" ht="12.75">
      <c r="A72" s="40">
        <f t="shared" si="1"/>
        <v>71</v>
      </c>
      <c r="B72" s="196" t="s">
        <v>297</v>
      </c>
      <c r="D72" s="57"/>
    </row>
    <row r="73" spans="1:4" ht="12.75">
      <c r="A73" s="40">
        <f t="shared" si="1"/>
        <v>72</v>
      </c>
      <c r="B73" s="196" t="s">
        <v>298</v>
      </c>
      <c r="D73" s="57"/>
    </row>
    <row r="74" spans="1:4" ht="12.75">
      <c r="A74" s="40">
        <f t="shared" si="1"/>
        <v>73</v>
      </c>
      <c r="B74" s="190" t="s">
        <v>40</v>
      </c>
      <c r="D74" s="57"/>
    </row>
    <row r="75" spans="1:4" ht="12.75">
      <c r="A75" s="40">
        <f t="shared" si="1"/>
        <v>74</v>
      </c>
      <c r="B75" s="190" t="s">
        <v>41</v>
      </c>
      <c r="D75" s="57"/>
    </row>
    <row r="76" spans="1:4" ht="22.5">
      <c r="A76" s="40">
        <f t="shared" si="1"/>
        <v>75</v>
      </c>
      <c r="B76" s="184" t="s">
        <v>280</v>
      </c>
      <c r="D76" s="57"/>
    </row>
    <row r="77" spans="1:4" ht="21">
      <c r="A77" s="40">
        <f t="shared" si="1"/>
        <v>76</v>
      </c>
      <c r="B77" s="191" t="s">
        <v>281</v>
      </c>
      <c r="D77" s="57"/>
    </row>
    <row r="78" spans="1:4" ht="23.25" thickBot="1">
      <c r="A78" s="40">
        <f t="shared" si="1"/>
        <v>77</v>
      </c>
      <c r="B78" s="184" t="s">
        <v>282</v>
      </c>
      <c r="D78" s="57"/>
    </row>
    <row r="79" spans="1:4" ht="69.75" thickBot="1">
      <c r="A79" s="40">
        <f t="shared" si="1"/>
        <v>78</v>
      </c>
      <c r="B79" s="197" t="s">
        <v>38</v>
      </c>
      <c r="D79" s="57"/>
    </row>
    <row r="80" spans="1:4" ht="15.75" thickBot="1">
      <c r="A80" s="40">
        <f t="shared" si="1"/>
        <v>79</v>
      </c>
      <c r="B80" s="198" t="s">
        <v>37</v>
      </c>
      <c r="D80" s="57"/>
    </row>
    <row r="81" spans="1:4" ht="13.5" thickBot="1">
      <c r="A81" s="40">
        <f t="shared" si="1"/>
        <v>80</v>
      </c>
      <c r="B81" s="199" t="s">
        <v>0</v>
      </c>
      <c r="D81" s="57"/>
    </row>
    <row r="82" spans="1:4" ht="13.5" thickBot="1">
      <c r="A82" s="40">
        <f t="shared" si="1"/>
        <v>81</v>
      </c>
      <c r="B82" s="200" t="s">
        <v>19</v>
      </c>
      <c r="D82" s="57"/>
    </row>
    <row r="83" spans="1:4" ht="13.5" thickBot="1">
      <c r="A83" s="40">
        <f t="shared" si="1"/>
        <v>82</v>
      </c>
      <c r="B83" s="201" t="s">
        <v>9</v>
      </c>
      <c r="D83" s="57"/>
    </row>
    <row r="84" spans="1:4" ht="13.5" thickBot="1">
      <c r="A84" s="40">
        <f t="shared" si="1"/>
        <v>83</v>
      </c>
      <c r="B84" s="202" t="s">
        <v>7</v>
      </c>
      <c r="D84" s="57"/>
    </row>
    <row r="85" spans="1:4" ht="13.5" thickBot="1">
      <c r="A85" s="40">
        <f t="shared" si="1"/>
        <v>84</v>
      </c>
      <c r="B85" s="202" t="s">
        <v>5</v>
      </c>
      <c r="D85" s="57"/>
    </row>
    <row r="86" spans="1:4" ht="13.5" thickBot="1">
      <c r="A86" s="40">
        <f t="shared" si="1"/>
        <v>85</v>
      </c>
      <c r="B86" s="203" t="s">
        <v>1</v>
      </c>
      <c r="D86" s="57"/>
    </row>
    <row r="87" spans="1:4" ht="13.5" thickBot="1">
      <c r="A87" s="40">
        <f t="shared" si="1"/>
        <v>86</v>
      </c>
      <c r="B87" s="204" t="s">
        <v>4</v>
      </c>
      <c r="D87" s="57"/>
    </row>
    <row r="88" spans="1:4" ht="12.75">
      <c r="A88" s="40">
        <f t="shared" si="1"/>
        <v>87</v>
      </c>
      <c r="B88" s="205" t="s">
        <v>266</v>
      </c>
      <c r="D88" s="57"/>
    </row>
    <row r="89" spans="1:2" ht="22.5">
      <c r="A89" s="40">
        <f t="shared" si="1"/>
        <v>88</v>
      </c>
      <c r="B89" s="184" t="s">
        <v>299</v>
      </c>
    </row>
    <row r="90" spans="1:4" ht="15.75">
      <c r="A90" s="40">
        <f t="shared" si="1"/>
        <v>89</v>
      </c>
      <c r="B90" s="215" t="s">
        <v>300</v>
      </c>
      <c r="D90" s="57"/>
    </row>
    <row r="91" spans="1:4" ht="21">
      <c r="A91" s="40">
        <f t="shared" si="1"/>
        <v>90</v>
      </c>
      <c r="B91" s="191" t="s">
        <v>289</v>
      </c>
      <c r="D91" s="57"/>
    </row>
    <row r="92" spans="1:4" ht="15.75">
      <c r="A92" s="40">
        <f t="shared" si="1"/>
        <v>91</v>
      </c>
      <c r="B92" s="215" t="s">
        <v>320</v>
      </c>
      <c r="D92" s="57"/>
    </row>
    <row r="93" spans="1:4" ht="22.5">
      <c r="A93" s="40">
        <f t="shared" si="1"/>
        <v>92</v>
      </c>
      <c r="B93" s="208" t="s">
        <v>305</v>
      </c>
      <c r="D93" s="57"/>
    </row>
    <row r="94" spans="1:4" ht="22.5">
      <c r="A94" s="40">
        <f t="shared" si="1"/>
        <v>93</v>
      </c>
      <c r="B94" s="208" t="s">
        <v>306</v>
      </c>
      <c r="D94" s="57"/>
    </row>
    <row r="95" spans="1:4" ht="22.5">
      <c r="A95" s="40">
        <f t="shared" si="1"/>
        <v>94</v>
      </c>
      <c r="B95" s="208" t="s">
        <v>303</v>
      </c>
      <c r="D95" s="57"/>
    </row>
    <row r="96" spans="1:4" ht="22.5">
      <c r="A96" s="40">
        <f t="shared" si="1"/>
        <v>95</v>
      </c>
      <c r="B96" s="208" t="s">
        <v>308</v>
      </c>
      <c r="D96" s="57"/>
    </row>
    <row r="97" spans="1:4" ht="12.75">
      <c r="A97" s="40">
        <f t="shared" si="1"/>
        <v>96</v>
      </c>
      <c r="B97" s="216" t="s">
        <v>302</v>
      </c>
      <c r="D97" s="57"/>
    </row>
    <row r="98" spans="1:4" ht="22.5">
      <c r="A98" s="40">
        <f t="shared" si="1"/>
        <v>97</v>
      </c>
      <c r="B98" s="208" t="s">
        <v>304</v>
      </c>
      <c r="D98" s="57"/>
    </row>
    <row r="99" spans="1:4" ht="22.5">
      <c r="A99" s="40">
        <f t="shared" si="1"/>
        <v>98</v>
      </c>
      <c r="B99" s="208" t="s">
        <v>309</v>
      </c>
      <c r="D99" s="57"/>
    </row>
    <row r="100" spans="1:4" ht="12.75">
      <c r="A100" s="40">
        <f t="shared" si="1"/>
        <v>99</v>
      </c>
      <c r="B100" s="217" t="s">
        <v>307</v>
      </c>
      <c r="D100" s="57"/>
    </row>
    <row r="101" spans="1:4" ht="15.75" thickBot="1">
      <c r="A101" s="40">
        <f t="shared" si="1"/>
        <v>100</v>
      </c>
      <c r="B101" s="218" t="s">
        <v>301</v>
      </c>
      <c r="D101" s="57"/>
    </row>
    <row r="102" spans="1:4" ht="12.75">
      <c r="A102" s="40">
        <f t="shared" si="1"/>
        <v>101</v>
      </c>
      <c r="B102" s="219" t="s">
        <v>6</v>
      </c>
      <c r="D102" s="57"/>
    </row>
    <row r="103" spans="1:4" ht="13.5" thickBot="1">
      <c r="A103" s="40">
        <f t="shared" si="1"/>
        <v>102</v>
      </c>
      <c r="B103" s="146" t="s">
        <v>16</v>
      </c>
      <c r="D103" s="57"/>
    </row>
    <row r="104" spans="1:4" ht="13.5" thickBot="1">
      <c r="A104" s="40">
        <f t="shared" si="1"/>
        <v>103</v>
      </c>
      <c r="B104" s="220" t="s">
        <v>24</v>
      </c>
      <c r="D104" s="57"/>
    </row>
    <row r="105" spans="1:4" ht="24">
      <c r="A105" s="40">
        <f t="shared" si="1"/>
        <v>104</v>
      </c>
      <c r="B105" s="221" t="s">
        <v>45</v>
      </c>
      <c r="D105" s="57"/>
    </row>
    <row r="106" spans="1:4" ht="12.75">
      <c r="A106" s="40">
        <f t="shared" si="1"/>
        <v>105</v>
      </c>
      <c r="B106" s="146" t="s">
        <v>43</v>
      </c>
      <c r="D106" s="57"/>
    </row>
    <row r="107" spans="1:4" ht="24">
      <c r="A107" s="40">
        <f t="shared" si="1"/>
        <v>106</v>
      </c>
      <c r="B107" s="222" t="s">
        <v>46</v>
      </c>
      <c r="D107" s="57"/>
    </row>
    <row r="108" spans="1:4" ht="12.75">
      <c r="A108" s="40">
        <f t="shared" si="1"/>
        <v>107</v>
      </c>
      <c r="B108" s="146" t="s">
        <v>310</v>
      </c>
      <c r="D108" s="57"/>
    </row>
    <row r="109" spans="1:4" ht="12.75">
      <c r="A109" s="40">
        <f t="shared" si="1"/>
        <v>108</v>
      </c>
      <c r="B109" s="223" t="s">
        <v>17</v>
      </c>
      <c r="D109" s="57"/>
    </row>
    <row r="110" spans="1:4" ht="24">
      <c r="A110" s="40">
        <f t="shared" si="1"/>
        <v>109</v>
      </c>
      <c r="B110" s="224" t="s">
        <v>60</v>
      </c>
      <c r="D110" s="57"/>
    </row>
    <row r="111" spans="1:4" ht="12.75">
      <c r="A111" s="40">
        <f t="shared" si="1"/>
        <v>110</v>
      </c>
      <c r="B111" s="146" t="s">
        <v>44</v>
      </c>
      <c r="D111" s="57"/>
    </row>
    <row r="112" spans="1:4" ht="12.75">
      <c r="A112" s="40">
        <f t="shared" si="1"/>
        <v>111</v>
      </c>
      <c r="B112" s="206" t="s">
        <v>11</v>
      </c>
      <c r="D112" s="57"/>
    </row>
    <row r="113" spans="1:4" ht="12.75">
      <c r="A113" s="40">
        <f t="shared" si="1"/>
        <v>112</v>
      </c>
      <c r="B113" s="224" t="s">
        <v>47</v>
      </c>
      <c r="D113" s="57"/>
    </row>
    <row r="114" spans="1:4" ht="12.75">
      <c r="A114" s="40">
        <f t="shared" si="1"/>
        <v>113</v>
      </c>
      <c r="B114" s="146" t="s">
        <v>18</v>
      </c>
      <c r="D114" s="57"/>
    </row>
    <row r="115" spans="1:4" ht="24">
      <c r="A115" s="40">
        <f t="shared" si="1"/>
        <v>114</v>
      </c>
      <c r="B115" s="224" t="s">
        <v>59</v>
      </c>
      <c r="D115" s="57"/>
    </row>
    <row r="116" spans="1:4" ht="12.75">
      <c r="A116" s="40">
        <f t="shared" si="1"/>
        <v>115</v>
      </c>
      <c r="B116" s="153" t="s">
        <v>23</v>
      </c>
      <c r="D116" s="57"/>
    </row>
    <row r="117" spans="1:4" ht="24">
      <c r="A117" s="40">
        <f t="shared" si="1"/>
        <v>116</v>
      </c>
      <c r="B117" s="224" t="s">
        <v>48</v>
      </c>
      <c r="D117" s="57"/>
    </row>
    <row r="118" spans="1:4" ht="12.75">
      <c r="A118" s="40">
        <f t="shared" si="1"/>
        <v>117</v>
      </c>
      <c r="B118" s="153" t="s">
        <v>10</v>
      </c>
      <c r="D118" s="57"/>
    </row>
    <row r="119" spans="1:4" ht="24">
      <c r="A119" s="40">
        <f t="shared" si="1"/>
        <v>118</v>
      </c>
      <c r="B119" s="224" t="s">
        <v>61</v>
      </c>
      <c r="D119" s="57"/>
    </row>
    <row r="120" spans="1:4" ht="12.75">
      <c r="A120" s="40">
        <f t="shared" si="1"/>
        <v>119</v>
      </c>
      <c r="B120" s="225" t="s">
        <v>311</v>
      </c>
      <c r="D120" s="57"/>
    </row>
    <row r="121" spans="1:4" ht="12.75">
      <c r="A121" s="40">
        <f t="shared" si="1"/>
        <v>120</v>
      </c>
      <c r="B121" s="224" t="s">
        <v>62</v>
      </c>
      <c r="D121" s="57"/>
    </row>
    <row r="122" spans="1:4" ht="24">
      <c r="A122" s="40">
        <f t="shared" si="1"/>
        <v>121</v>
      </c>
      <c r="B122" s="222" t="s">
        <v>312</v>
      </c>
      <c r="D122" s="57"/>
    </row>
    <row r="123" spans="1:4" ht="24">
      <c r="A123" s="40">
        <f t="shared" si="1"/>
        <v>122</v>
      </c>
      <c r="B123" s="224" t="s">
        <v>313</v>
      </c>
      <c r="D123" s="57"/>
    </row>
    <row r="124" spans="1:4" ht="24">
      <c r="A124" s="40">
        <f t="shared" si="1"/>
        <v>123</v>
      </c>
      <c r="B124" s="224" t="s">
        <v>63</v>
      </c>
      <c r="D124" s="57"/>
    </row>
    <row r="125" spans="1:4" ht="36">
      <c r="A125" s="40">
        <f t="shared" si="1"/>
        <v>124</v>
      </c>
      <c r="B125" s="224" t="s">
        <v>65</v>
      </c>
      <c r="D125" s="57"/>
    </row>
    <row r="126" spans="1:4" ht="12.75">
      <c r="A126" s="40">
        <f t="shared" si="1"/>
        <v>125</v>
      </c>
      <c r="B126" s="226" t="s">
        <v>15</v>
      </c>
      <c r="D126" s="57"/>
    </row>
    <row r="127" spans="1:4" ht="12.75">
      <c r="A127" s="40">
        <f t="shared" si="1"/>
        <v>126</v>
      </c>
      <c r="B127" s="153" t="s">
        <v>69</v>
      </c>
      <c r="D127" s="57"/>
    </row>
    <row r="128" spans="1:4" ht="24">
      <c r="A128" s="40">
        <f t="shared" si="1"/>
        <v>127</v>
      </c>
      <c r="B128" s="224" t="s">
        <v>314</v>
      </c>
      <c r="D128" s="57"/>
    </row>
    <row r="129" spans="1:4" ht="12.75">
      <c r="A129" s="40">
        <f t="shared" si="1"/>
        <v>128</v>
      </c>
      <c r="B129" s="225" t="s">
        <v>8</v>
      </c>
      <c r="D129" s="57"/>
    </row>
    <row r="130" spans="1:4" ht="12.75">
      <c r="A130" s="40">
        <f t="shared" si="1"/>
        <v>129</v>
      </c>
      <c r="B130" s="158" t="s">
        <v>67</v>
      </c>
      <c r="D130" s="57"/>
    </row>
    <row r="131" spans="1:4" ht="12.75">
      <c r="A131" s="40">
        <f aca="true" t="shared" si="2" ref="A131:A158">A130+1</f>
        <v>130</v>
      </c>
      <c r="B131" s="227" t="s">
        <v>39</v>
      </c>
      <c r="D131" s="57"/>
    </row>
    <row r="132" spans="1:4" ht="24">
      <c r="A132" s="40">
        <f t="shared" si="2"/>
        <v>131</v>
      </c>
      <c r="B132" s="224" t="s">
        <v>319</v>
      </c>
      <c r="D132" s="57"/>
    </row>
    <row r="133" spans="1:4" ht="12.75">
      <c r="A133" s="40">
        <f t="shared" si="2"/>
        <v>132</v>
      </c>
      <c r="B133" s="158" t="s">
        <v>13</v>
      </c>
      <c r="D133" s="57"/>
    </row>
    <row r="134" spans="1:4" ht="12.75">
      <c r="A134" s="40">
        <f t="shared" si="2"/>
        <v>133</v>
      </c>
      <c r="B134" s="206" t="s">
        <v>12</v>
      </c>
      <c r="D134" s="57"/>
    </row>
    <row r="135" spans="1:4" ht="36">
      <c r="A135" s="40">
        <f t="shared" si="2"/>
        <v>134</v>
      </c>
      <c r="B135" s="224" t="s">
        <v>315</v>
      </c>
      <c r="D135" s="57"/>
    </row>
    <row r="136" spans="1:4" ht="12.75">
      <c r="A136" s="40">
        <f t="shared" si="2"/>
        <v>135</v>
      </c>
      <c r="B136" s="158" t="s">
        <v>26</v>
      </c>
      <c r="D136" s="57"/>
    </row>
    <row r="137" spans="1:4" ht="24">
      <c r="A137" s="40">
        <f t="shared" si="2"/>
        <v>136</v>
      </c>
      <c r="B137" s="224" t="s">
        <v>316</v>
      </c>
      <c r="D137" s="57"/>
    </row>
    <row r="138" spans="1:4" ht="12.75">
      <c r="A138" s="40">
        <f t="shared" si="2"/>
        <v>137</v>
      </c>
      <c r="B138" s="158" t="s">
        <v>27</v>
      </c>
      <c r="D138" s="57"/>
    </row>
    <row r="139" spans="1:4" ht="12.75">
      <c r="A139" s="40">
        <f t="shared" si="2"/>
        <v>138</v>
      </c>
      <c r="B139" s="224" t="s">
        <v>64</v>
      </c>
      <c r="D139" s="57"/>
    </row>
    <row r="140" spans="1:4" ht="12.75">
      <c r="A140" s="40">
        <f t="shared" si="2"/>
        <v>139</v>
      </c>
      <c r="B140" s="158" t="s">
        <v>14</v>
      </c>
      <c r="D140" s="57"/>
    </row>
    <row r="141" spans="1:4" ht="24">
      <c r="A141" s="40">
        <f t="shared" si="2"/>
        <v>140</v>
      </c>
      <c r="B141" s="224" t="s">
        <v>28</v>
      </c>
      <c r="D141" s="57"/>
    </row>
    <row r="142" spans="1:4" ht="12.75">
      <c r="A142" s="40">
        <f t="shared" si="2"/>
        <v>141</v>
      </c>
      <c r="B142" s="158" t="s">
        <v>68</v>
      </c>
      <c r="D142" s="57"/>
    </row>
    <row r="143" spans="1:4" ht="24">
      <c r="A143" s="40">
        <f t="shared" si="2"/>
        <v>142</v>
      </c>
      <c r="B143" s="224" t="s">
        <v>58</v>
      </c>
      <c r="D143" s="57"/>
    </row>
    <row r="144" spans="1:4" ht="12.75">
      <c r="A144" s="40">
        <f t="shared" si="2"/>
        <v>143</v>
      </c>
      <c r="B144" s="153" t="s">
        <v>22</v>
      </c>
      <c r="D144" s="57"/>
    </row>
    <row r="145" spans="1:4" ht="36">
      <c r="A145" s="40">
        <f t="shared" si="2"/>
        <v>144</v>
      </c>
      <c r="B145" s="224" t="s">
        <v>70</v>
      </c>
      <c r="D145" s="57"/>
    </row>
    <row r="146" spans="1:4" ht="12.75">
      <c r="A146" s="40">
        <f t="shared" si="2"/>
        <v>145</v>
      </c>
      <c r="B146" s="225" t="s">
        <v>51</v>
      </c>
      <c r="D146" s="57"/>
    </row>
    <row r="147" spans="1:4" ht="12.75">
      <c r="A147" s="40">
        <f t="shared" si="2"/>
        <v>146</v>
      </c>
      <c r="B147" s="158" t="s">
        <v>49</v>
      </c>
      <c r="D147" s="57"/>
    </row>
    <row r="148" spans="1:4" ht="12.75">
      <c r="A148" s="40">
        <f t="shared" si="2"/>
        <v>147</v>
      </c>
      <c r="B148" s="227" t="s">
        <v>25</v>
      </c>
      <c r="D148" s="57"/>
    </row>
    <row r="149" spans="1:4" ht="12.75">
      <c r="A149" s="40">
        <f t="shared" si="2"/>
        <v>148</v>
      </c>
      <c r="B149" s="224" t="s">
        <v>66</v>
      </c>
      <c r="D149" s="57"/>
    </row>
    <row r="150" spans="1:4" ht="12.75">
      <c r="A150" s="40">
        <f t="shared" si="2"/>
        <v>149</v>
      </c>
      <c r="B150" s="158" t="s">
        <v>54</v>
      </c>
      <c r="D150" s="57"/>
    </row>
    <row r="151" spans="1:4" ht="12.75">
      <c r="A151" s="40">
        <f t="shared" si="2"/>
        <v>150</v>
      </c>
      <c r="B151" s="227" t="s">
        <v>52</v>
      </c>
      <c r="D151" s="57"/>
    </row>
    <row r="152" spans="1:4" ht="24">
      <c r="A152" s="40">
        <f t="shared" si="2"/>
        <v>151</v>
      </c>
      <c r="B152" s="224" t="s">
        <v>53</v>
      </c>
      <c r="D152" s="57"/>
    </row>
    <row r="153" spans="1:4" ht="12.75">
      <c r="A153" s="40">
        <f t="shared" si="2"/>
        <v>152</v>
      </c>
      <c r="B153" s="153" t="s">
        <v>57</v>
      </c>
      <c r="D153" s="57"/>
    </row>
    <row r="154" spans="1:4" ht="12.75">
      <c r="A154" s="40">
        <f t="shared" si="2"/>
        <v>153</v>
      </c>
      <c r="B154" s="223" t="s">
        <v>55</v>
      </c>
      <c r="D154" s="57"/>
    </row>
    <row r="155" spans="1:4" ht="24">
      <c r="A155" s="40">
        <f t="shared" si="2"/>
        <v>154</v>
      </c>
      <c r="B155" s="224" t="s">
        <v>56</v>
      </c>
      <c r="D155" s="57"/>
    </row>
    <row r="156" spans="1:4" ht="12.75">
      <c r="A156" s="40">
        <f t="shared" si="2"/>
        <v>155</v>
      </c>
      <c r="B156" s="226" t="s">
        <v>50</v>
      </c>
      <c r="D156" s="57"/>
    </row>
    <row r="157" spans="1:4" ht="12.75">
      <c r="A157" s="40">
        <f t="shared" si="2"/>
        <v>156</v>
      </c>
      <c r="B157" s="153" t="s">
        <v>317</v>
      </c>
      <c r="D157" s="57"/>
    </row>
    <row r="158" spans="1:4" ht="24">
      <c r="A158" s="40">
        <f t="shared" si="2"/>
        <v>157</v>
      </c>
      <c r="B158" s="224" t="s">
        <v>318</v>
      </c>
      <c r="D158" s="57"/>
    </row>
  </sheetData>
  <sheetProtection sheet="1" objects="1" scenarios="1" formatCells="0" formatColumns="0" formatRows="0"/>
  <autoFilter ref="A1:C44"/>
  <printOptions/>
  <pageMargins left="0.7" right="0.7" top="0.787401575" bottom="0.787401575" header="0.3" footer="0.3"/>
  <pageSetup horizontalDpi="600" verticalDpi="600" orientation="portrait" paperSize="132"/>
  <headerFooter>
    <oddHeader>&amp;L&amp;F, &amp;A&amp;R&amp;D, &amp;T</oddHeader>
    <oddFooter>&amp;C&amp;P / &amp;N</oddFooter>
  </headerFooter>
  <legacyDrawing r:id="rId2"/>
</worksheet>
</file>

<file path=xl/worksheets/sheet7.xml><?xml version="1.0" encoding="utf-8"?>
<worksheet xmlns="http://schemas.openxmlformats.org/spreadsheetml/2006/main" xmlns:r="http://schemas.openxmlformats.org/officeDocument/2006/relationships">
  <sheetPr codeName="Tabelle8">
    <tabColor indexed="17"/>
    <pageSetUpPr fitToPage="1"/>
  </sheetPr>
  <dimension ref="A1:E92"/>
  <sheetViews>
    <sheetView zoomScalePageLayoutView="0" workbookViewId="0" topLeftCell="A1">
      <selection activeCell="B3" sqref="B3"/>
    </sheetView>
  </sheetViews>
  <sheetFormatPr defaultColWidth="11.421875" defaultRowHeight="15"/>
  <cols>
    <col min="1" max="1" width="17.140625" style="60" customWidth="1"/>
    <col min="2" max="2" width="34.7109375" style="60" customWidth="1"/>
    <col min="3" max="3" width="15.140625" style="60" customWidth="1"/>
    <col min="4" max="16384" width="11.421875" style="60" customWidth="1"/>
  </cols>
  <sheetData>
    <row r="1" ht="15.75" thickBot="1">
      <c r="A1" s="59" t="s">
        <v>164</v>
      </c>
    </row>
    <row r="2" spans="1:2" ht="15.75" thickBot="1">
      <c r="A2" s="61" t="s">
        <v>165</v>
      </c>
      <c r="B2" s="62" t="s">
        <v>321</v>
      </c>
    </row>
    <row r="3" spans="1:5" ht="15.75" thickBot="1">
      <c r="A3" s="63" t="s">
        <v>166</v>
      </c>
      <c r="B3" s="64">
        <v>41548</v>
      </c>
      <c r="C3" s="65" t="str">
        <f>IF(ISNUMBER(MATCH(B3,A22:A30,0)),VLOOKUP(B3,A22:B30,2,FALSE),"---")</f>
        <v>Tool Risk Assessment_COM_en_011013.xls</v>
      </c>
      <c r="D3" s="66"/>
      <c r="E3" s="67"/>
    </row>
    <row r="4" spans="1:2" ht="15">
      <c r="A4" s="68" t="s">
        <v>167</v>
      </c>
      <c r="B4" s="69" t="s">
        <v>168</v>
      </c>
    </row>
    <row r="5" spans="1:2" ht="15.75" thickBot="1">
      <c r="A5" s="70" t="s">
        <v>169</v>
      </c>
      <c r="B5" s="71" t="s">
        <v>170</v>
      </c>
    </row>
    <row r="7" ht="15">
      <c r="A7" s="72" t="s">
        <v>171</v>
      </c>
    </row>
    <row r="8" spans="1:3" ht="15">
      <c r="A8" s="73" t="s">
        <v>172</v>
      </c>
      <c r="B8" s="73"/>
      <c r="C8" s="74" t="s">
        <v>173</v>
      </c>
    </row>
    <row r="9" spans="1:3" ht="15">
      <c r="A9" s="73" t="s">
        <v>174</v>
      </c>
      <c r="B9" s="73"/>
      <c r="C9" s="74" t="s">
        <v>175</v>
      </c>
    </row>
    <row r="10" spans="1:3" ht="15">
      <c r="A10" s="73" t="s">
        <v>176</v>
      </c>
      <c r="B10" s="73"/>
      <c r="C10" s="74" t="s">
        <v>177</v>
      </c>
    </row>
    <row r="11" spans="1:3" ht="15">
      <c r="A11" s="75" t="s">
        <v>178</v>
      </c>
      <c r="B11" s="73"/>
      <c r="C11" s="76" t="s">
        <v>179</v>
      </c>
    </row>
    <row r="12" spans="1:3" ht="15">
      <c r="A12" s="73" t="s">
        <v>180</v>
      </c>
      <c r="B12" s="73"/>
      <c r="C12" s="74" t="s">
        <v>181</v>
      </c>
    </row>
    <row r="13" spans="1:3" ht="15">
      <c r="A13" s="73" t="s">
        <v>182</v>
      </c>
      <c r="B13" s="73"/>
      <c r="C13" s="74" t="s">
        <v>183</v>
      </c>
    </row>
    <row r="14" spans="1:3" ht="15">
      <c r="A14" s="73" t="s">
        <v>184</v>
      </c>
      <c r="B14" s="73"/>
      <c r="C14" s="74" t="s">
        <v>185</v>
      </c>
    </row>
    <row r="15" spans="1:3" ht="15">
      <c r="A15" s="75" t="s">
        <v>186</v>
      </c>
      <c r="B15" s="73"/>
      <c r="C15" s="76" t="s">
        <v>187</v>
      </c>
    </row>
    <row r="16" spans="1:3" ht="15">
      <c r="A16" s="75" t="s">
        <v>188</v>
      </c>
      <c r="B16" s="73"/>
      <c r="C16" s="76" t="s">
        <v>189</v>
      </c>
    </row>
    <row r="17" spans="1:3" ht="15">
      <c r="A17" s="75" t="s">
        <v>190</v>
      </c>
      <c r="B17" s="73"/>
      <c r="C17" s="76" t="s">
        <v>191</v>
      </c>
    </row>
    <row r="18" spans="1:3" ht="15">
      <c r="A18" s="75" t="s">
        <v>192</v>
      </c>
      <c r="B18" s="73"/>
      <c r="C18" s="76" t="s">
        <v>193</v>
      </c>
    </row>
    <row r="19" spans="1:3" ht="15">
      <c r="A19" s="75" t="s">
        <v>321</v>
      </c>
      <c r="B19" s="73"/>
      <c r="C19" s="76" t="s">
        <v>287</v>
      </c>
    </row>
    <row r="20" ht="15">
      <c r="A20" s="77"/>
    </row>
    <row r="21" spans="1:4" ht="15">
      <c r="A21" s="78" t="s">
        <v>194</v>
      </c>
      <c r="B21" s="79" t="s">
        <v>195</v>
      </c>
      <c r="C21" s="79" t="s">
        <v>196</v>
      </c>
      <c r="D21" s="80"/>
    </row>
    <row r="22" spans="1:4" ht="15">
      <c r="A22" s="81">
        <v>41473</v>
      </c>
      <c r="B22" s="82" t="str">
        <f>IF(ISBLANK($A22),"---",VLOOKUP($B$2,$A$8:$C$19,3,0)&amp;"_"&amp;VLOOKUP($B$4,$A$33:$B$65,2,0)&amp;"_"&amp;VLOOKUP($B$5,$A$68:$B$92,2,0)&amp;"_"&amp;TEXT(DAY($A22),"0#")&amp;TEXT(MONTH($A22),"0#")&amp;TEXT(YEAR($A22)-2000,"0#")&amp;".xls")</f>
        <v>Tool Risk Assessment_COM_en_180713.xls</v>
      </c>
      <c r="C22" s="83" t="s">
        <v>197</v>
      </c>
      <c r="D22" s="84"/>
    </row>
    <row r="23" spans="1:4" ht="15">
      <c r="A23" s="85">
        <v>41548</v>
      </c>
      <c r="B23" s="86" t="str">
        <f>IF(ISBLANK($A23),"---",VLOOKUP($B$2,$A$8:$C$19,3,0)&amp;"_"&amp;VLOOKUP($B$4,$A$33:$B$65,2,0)&amp;"_"&amp;VLOOKUP($B$5,$A$68:$B$92,2,0)&amp;"_"&amp;TEXT(DAY($A23),"0#")&amp;TEXT(MONTH($A23),"0#")&amp;TEXT(YEAR($A23)-2000,"0#")&amp;".xls")</f>
        <v>Tool Risk Assessment_COM_en_011013.xls</v>
      </c>
      <c r="C23" s="87" t="s">
        <v>322</v>
      </c>
      <c r="D23" s="88"/>
    </row>
    <row r="24" spans="1:4" ht="15">
      <c r="A24" s="85"/>
      <c r="B24" s="86" t="str">
        <f aca="true" t="shared" si="0" ref="B24:B30">IF(ISBLANK($A24),"---",VLOOKUP($B$2,$A$8:$C$19,3,0)&amp;"_"&amp;VLOOKUP($B$4,$A$33:$B$65,2,0)&amp;"_"&amp;VLOOKUP($B$5,$A$68:$B$92,2,0)&amp;"_"&amp;TEXT(DAY($A24),"0#")&amp;TEXT(MONTH($A24),"0#")&amp;TEXT(YEAR($A24)-2000,"0#")&amp;".xls")</f>
        <v>---</v>
      </c>
      <c r="C24" s="87"/>
      <c r="D24" s="88"/>
    </row>
    <row r="25" spans="1:4" ht="15">
      <c r="A25" s="85"/>
      <c r="B25" s="86" t="str">
        <f t="shared" si="0"/>
        <v>---</v>
      </c>
      <c r="C25" s="86"/>
      <c r="D25" s="88"/>
    </row>
    <row r="26" spans="1:4" ht="15">
      <c r="A26" s="85"/>
      <c r="B26" s="86" t="str">
        <f t="shared" si="0"/>
        <v>---</v>
      </c>
      <c r="C26" s="86"/>
      <c r="D26" s="88"/>
    </row>
    <row r="27" spans="1:4" ht="15">
      <c r="A27" s="85"/>
      <c r="B27" s="86" t="str">
        <f t="shared" si="0"/>
        <v>---</v>
      </c>
      <c r="C27" s="86"/>
      <c r="D27" s="88"/>
    </row>
    <row r="28" spans="1:4" ht="15">
      <c r="A28" s="85"/>
      <c r="B28" s="86" t="str">
        <f t="shared" si="0"/>
        <v>---</v>
      </c>
      <c r="C28" s="86"/>
      <c r="D28" s="88"/>
    </row>
    <row r="29" spans="1:4" ht="15">
      <c r="A29" s="85"/>
      <c r="B29" s="86" t="str">
        <f t="shared" si="0"/>
        <v>---</v>
      </c>
      <c r="C29" s="86"/>
      <c r="D29" s="88"/>
    </row>
    <row r="30" spans="1:4" ht="15">
      <c r="A30" s="89"/>
      <c r="B30" s="90" t="str">
        <f t="shared" si="0"/>
        <v>---</v>
      </c>
      <c r="C30" s="90"/>
      <c r="D30" s="91"/>
    </row>
    <row r="32" ht="15">
      <c r="A32" s="59" t="s">
        <v>167</v>
      </c>
    </row>
    <row r="33" spans="1:2" ht="15">
      <c r="A33" s="92" t="s">
        <v>168</v>
      </c>
      <c r="B33" s="92" t="s">
        <v>198</v>
      </c>
    </row>
    <row r="34" spans="1:2" ht="15">
      <c r="A34" s="92" t="s">
        <v>199</v>
      </c>
      <c r="B34" s="92" t="s">
        <v>200</v>
      </c>
    </row>
    <row r="35" spans="1:2" ht="15">
      <c r="A35" s="92" t="s">
        <v>201</v>
      </c>
      <c r="B35" s="92" t="s">
        <v>116</v>
      </c>
    </row>
    <row r="36" spans="1:2" ht="15">
      <c r="A36" s="92" t="s">
        <v>202</v>
      </c>
      <c r="B36" s="92" t="s">
        <v>117</v>
      </c>
    </row>
    <row r="37" spans="1:2" ht="15">
      <c r="A37" s="92" t="s">
        <v>203</v>
      </c>
      <c r="B37" s="92" t="s">
        <v>118</v>
      </c>
    </row>
    <row r="38" spans="1:2" ht="15">
      <c r="A38" s="92" t="s">
        <v>204</v>
      </c>
      <c r="B38" s="92" t="s">
        <v>119</v>
      </c>
    </row>
    <row r="39" spans="1:2" ht="15">
      <c r="A39" s="92" t="s">
        <v>205</v>
      </c>
      <c r="B39" s="92" t="s">
        <v>120</v>
      </c>
    </row>
    <row r="40" spans="1:2" ht="15">
      <c r="A40" s="92" t="s">
        <v>206</v>
      </c>
      <c r="B40" s="92" t="s">
        <v>121</v>
      </c>
    </row>
    <row r="41" spans="1:2" ht="15">
      <c r="A41" s="92" t="s">
        <v>207</v>
      </c>
      <c r="B41" s="92" t="s">
        <v>122</v>
      </c>
    </row>
    <row r="42" spans="1:2" ht="15">
      <c r="A42" s="92" t="s">
        <v>208</v>
      </c>
      <c r="B42" s="92" t="s">
        <v>123</v>
      </c>
    </row>
    <row r="43" spans="1:2" ht="15">
      <c r="A43" s="92" t="s">
        <v>209</v>
      </c>
      <c r="B43" s="92" t="s">
        <v>124</v>
      </c>
    </row>
    <row r="44" spans="1:2" ht="15">
      <c r="A44" s="92" t="s">
        <v>210</v>
      </c>
      <c r="B44" s="92" t="s">
        <v>125</v>
      </c>
    </row>
    <row r="45" spans="1:2" ht="15">
      <c r="A45" s="92" t="s">
        <v>211</v>
      </c>
      <c r="B45" s="92" t="s">
        <v>126</v>
      </c>
    </row>
    <row r="46" spans="1:2" ht="15">
      <c r="A46" s="92" t="s">
        <v>212</v>
      </c>
      <c r="B46" s="92" t="s">
        <v>127</v>
      </c>
    </row>
    <row r="47" spans="1:2" ht="15">
      <c r="A47" s="92" t="s">
        <v>213</v>
      </c>
      <c r="B47" s="92" t="s">
        <v>128</v>
      </c>
    </row>
    <row r="48" spans="1:2" ht="15">
      <c r="A48" s="92" t="s">
        <v>214</v>
      </c>
      <c r="B48" s="92" t="s">
        <v>215</v>
      </c>
    </row>
    <row r="49" spans="1:2" ht="15">
      <c r="A49" s="92" t="s">
        <v>216</v>
      </c>
      <c r="B49" s="92" t="s">
        <v>129</v>
      </c>
    </row>
    <row r="50" spans="1:2" ht="15">
      <c r="A50" s="92" t="s">
        <v>217</v>
      </c>
      <c r="B50" s="92" t="s">
        <v>130</v>
      </c>
    </row>
    <row r="51" spans="1:2" ht="15">
      <c r="A51" s="92" t="s">
        <v>218</v>
      </c>
      <c r="B51" s="92" t="s">
        <v>131</v>
      </c>
    </row>
    <row r="52" spans="1:2" ht="15">
      <c r="A52" s="92" t="s">
        <v>219</v>
      </c>
      <c r="B52" s="92" t="s">
        <v>132</v>
      </c>
    </row>
    <row r="53" spans="1:2" ht="15">
      <c r="A53" s="92" t="s">
        <v>220</v>
      </c>
      <c r="B53" s="92" t="s">
        <v>133</v>
      </c>
    </row>
    <row r="54" spans="1:2" ht="15">
      <c r="A54" s="92" t="s">
        <v>221</v>
      </c>
      <c r="B54" s="92" t="s">
        <v>134</v>
      </c>
    </row>
    <row r="55" spans="1:2" ht="15">
      <c r="A55" s="92" t="s">
        <v>222</v>
      </c>
      <c r="B55" s="92" t="s">
        <v>135</v>
      </c>
    </row>
    <row r="56" spans="1:2" ht="15">
      <c r="A56" s="92" t="s">
        <v>223</v>
      </c>
      <c r="B56" s="92" t="s">
        <v>136</v>
      </c>
    </row>
    <row r="57" spans="1:2" ht="15">
      <c r="A57" s="92" t="s">
        <v>224</v>
      </c>
      <c r="B57" s="92" t="s">
        <v>137</v>
      </c>
    </row>
    <row r="58" spans="1:2" ht="15">
      <c r="A58" s="92" t="s">
        <v>225</v>
      </c>
      <c r="B58" s="92" t="s">
        <v>138</v>
      </c>
    </row>
    <row r="59" spans="1:2" ht="15">
      <c r="A59" s="92" t="s">
        <v>226</v>
      </c>
      <c r="B59" s="92" t="s">
        <v>139</v>
      </c>
    </row>
    <row r="60" spans="1:2" ht="15">
      <c r="A60" s="92" t="s">
        <v>227</v>
      </c>
      <c r="B60" s="92" t="s">
        <v>140</v>
      </c>
    </row>
    <row r="61" spans="1:2" ht="15">
      <c r="A61" s="92" t="s">
        <v>228</v>
      </c>
      <c r="B61" s="92" t="s">
        <v>141</v>
      </c>
    </row>
    <row r="62" spans="1:2" ht="15">
      <c r="A62" s="92" t="s">
        <v>229</v>
      </c>
      <c r="B62" s="92" t="s">
        <v>142</v>
      </c>
    </row>
    <row r="63" spans="1:2" ht="15">
      <c r="A63" s="92" t="s">
        <v>230</v>
      </c>
      <c r="B63" s="92" t="s">
        <v>143</v>
      </c>
    </row>
    <row r="64" spans="1:2" ht="15">
      <c r="A64" s="92" t="s">
        <v>231</v>
      </c>
      <c r="B64" s="92" t="s">
        <v>144</v>
      </c>
    </row>
    <row r="65" spans="1:2" ht="15">
      <c r="A65" s="92" t="s">
        <v>232</v>
      </c>
      <c r="B65" s="92" t="s">
        <v>145</v>
      </c>
    </row>
    <row r="67" ht="15">
      <c r="A67" s="93" t="s">
        <v>233</v>
      </c>
    </row>
    <row r="68" spans="1:2" ht="15">
      <c r="A68" s="94" t="s">
        <v>234</v>
      </c>
      <c r="B68" s="94" t="s">
        <v>146</v>
      </c>
    </row>
    <row r="69" spans="1:2" ht="15">
      <c r="A69" s="94" t="s">
        <v>235</v>
      </c>
      <c r="B69" s="94" t="s">
        <v>147</v>
      </c>
    </row>
    <row r="70" spans="1:2" ht="15">
      <c r="A70" s="94" t="s">
        <v>236</v>
      </c>
      <c r="B70" s="94" t="s">
        <v>148</v>
      </c>
    </row>
    <row r="71" spans="1:2" ht="15">
      <c r="A71" s="94" t="s">
        <v>237</v>
      </c>
      <c r="B71" s="94" t="s">
        <v>238</v>
      </c>
    </row>
    <row r="72" spans="1:2" ht="15">
      <c r="A72" s="94" t="s">
        <v>239</v>
      </c>
      <c r="B72" s="94" t="s">
        <v>240</v>
      </c>
    </row>
    <row r="73" spans="1:2" ht="15">
      <c r="A73" s="94" t="s">
        <v>241</v>
      </c>
      <c r="B73" s="94" t="s">
        <v>149</v>
      </c>
    </row>
    <row r="74" spans="1:2" ht="15">
      <c r="A74" s="94" t="s">
        <v>242</v>
      </c>
      <c r="B74" s="94" t="s">
        <v>243</v>
      </c>
    </row>
    <row r="75" spans="1:2" ht="15">
      <c r="A75" s="94" t="s">
        <v>244</v>
      </c>
      <c r="B75" s="94" t="s">
        <v>150</v>
      </c>
    </row>
    <row r="76" spans="1:2" ht="15">
      <c r="A76" s="94" t="s">
        <v>170</v>
      </c>
      <c r="B76" s="94" t="s">
        <v>245</v>
      </c>
    </row>
    <row r="77" spans="1:2" ht="15">
      <c r="A77" s="94" t="s">
        <v>246</v>
      </c>
      <c r="B77" s="94" t="s">
        <v>151</v>
      </c>
    </row>
    <row r="78" spans="1:2" ht="15">
      <c r="A78" s="94" t="s">
        <v>247</v>
      </c>
      <c r="B78" s="94" t="s">
        <v>248</v>
      </c>
    </row>
    <row r="79" spans="1:2" ht="15">
      <c r="A79" s="94" t="s">
        <v>249</v>
      </c>
      <c r="B79" s="94" t="s">
        <v>152</v>
      </c>
    </row>
    <row r="80" spans="1:2" ht="15">
      <c r="A80" s="94" t="s">
        <v>250</v>
      </c>
      <c r="B80" s="94" t="s">
        <v>153</v>
      </c>
    </row>
    <row r="81" spans="1:2" ht="15">
      <c r="A81" s="94" t="s">
        <v>251</v>
      </c>
      <c r="B81" s="94" t="s">
        <v>154</v>
      </c>
    </row>
    <row r="82" spans="1:2" ht="15">
      <c r="A82" s="94" t="s">
        <v>252</v>
      </c>
      <c r="B82" s="94" t="s">
        <v>155</v>
      </c>
    </row>
    <row r="83" spans="1:2" ht="15">
      <c r="A83" s="94" t="s">
        <v>253</v>
      </c>
      <c r="B83" s="94" t="s">
        <v>156</v>
      </c>
    </row>
    <row r="84" spans="1:2" ht="15">
      <c r="A84" s="94" t="s">
        <v>254</v>
      </c>
      <c r="B84" s="94" t="s">
        <v>157</v>
      </c>
    </row>
    <row r="85" spans="1:2" ht="15">
      <c r="A85" s="94" t="s">
        <v>255</v>
      </c>
      <c r="B85" s="94" t="s">
        <v>158</v>
      </c>
    </row>
    <row r="86" spans="1:2" ht="15">
      <c r="A86" s="94" t="s">
        <v>256</v>
      </c>
      <c r="B86" s="94" t="s">
        <v>159</v>
      </c>
    </row>
    <row r="87" spans="1:2" ht="15">
      <c r="A87" s="94" t="s">
        <v>257</v>
      </c>
      <c r="B87" s="94" t="s">
        <v>160</v>
      </c>
    </row>
    <row r="88" spans="1:2" ht="15">
      <c r="A88" s="94" t="s">
        <v>258</v>
      </c>
      <c r="B88" s="94" t="s">
        <v>161</v>
      </c>
    </row>
    <row r="89" spans="1:2" ht="15">
      <c r="A89" s="94" t="s">
        <v>259</v>
      </c>
      <c r="B89" s="94" t="s">
        <v>162</v>
      </c>
    </row>
    <row r="90" spans="1:2" ht="15">
      <c r="A90" s="94" t="s">
        <v>260</v>
      </c>
      <c r="B90" s="94" t="s">
        <v>261</v>
      </c>
    </row>
    <row r="91" spans="1:2" ht="15">
      <c r="A91" s="94" t="s">
        <v>262</v>
      </c>
      <c r="B91" s="94" t="s">
        <v>163</v>
      </c>
    </row>
    <row r="92" spans="1:2" ht="15">
      <c r="A92" s="94" t="s">
        <v>263</v>
      </c>
      <c r="B92" s="94" t="s">
        <v>264</v>
      </c>
    </row>
  </sheetData>
  <sheetProtection sheet="1" objects="1" scenarios="1" formatCells="0" formatColumns="0" formatRows="0"/>
  <dataValidations count="4">
    <dataValidation type="list" allowBlank="1" showInputMessage="1" showErrorMessage="1" sqref="B2">
      <formula1>$A$8:$A$19</formula1>
    </dataValidation>
    <dataValidation type="list" allowBlank="1" showInputMessage="1" showErrorMessage="1" sqref="B4">
      <formula1>$A$33:$A$65</formula1>
    </dataValidation>
    <dataValidation type="list" allowBlank="1" showInputMessage="1" showErrorMessage="1" sqref="B5">
      <formula1>$A$68:$A$92</formula1>
    </dataValidation>
    <dataValidation type="list" allowBlank="1" showInputMessage="1" showErrorMessage="1" sqref="B3">
      <formula1>$A$22:$A$30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dc:creator>
  <cp:keywords/>
  <dc:description/>
  <cp:lastModifiedBy>Heller</cp:lastModifiedBy>
  <cp:lastPrinted>2013-06-13T13:00:12Z</cp:lastPrinted>
  <dcterms:created xsi:type="dcterms:W3CDTF">2013-04-23T08:48:10Z</dcterms:created>
  <dcterms:modified xsi:type="dcterms:W3CDTF">2013-10-22T16:16:49Z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